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Z:\GPO\DAPR\DAPR 2023-24\Appendices\Ergon\Locked Files\Appendix D\"/>
    </mc:Choice>
  </mc:AlternateContent>
  <xr:revisionPtr revIDLastSave="0" documentId="13_ncr:1_{DD991134-3E6C-486B-96CF-B59C8F434B91}" xr6:coauthVersionLast="47" xr6:coauthVersionMax="47" xr10:uidLastSave="{00000000-0000-0000-0000-000000000000}"/>
  <workbookProtection workbookAlgorithmName="SHA-512" workbookHashValue="Q0Fg73cOCNBDpTYx3LxSqmhz/BSWxmse7eeA2scSQf12JWjTLsKxdj7cbybLfDjYdMpMH9Q55q1dXynB7yNglg==" workbookSaltValue="8Vsefx3QIUQ7y6gz9FnUSQ==" workbookSpinCount="100000" lockStructure="1"/>
  <bookViews>
    <workbookView xWindow="28680" yWindow="-120" windowWidth="29040" windowHeight="15840" xr2:uid="{00000000-000D-0000-FFFF-FFFF00000000}"/>
  </bookViews>
  <sheets>
    <sheet name="Disclaimer" sheetId="314" r:id="rId1"/>
    <sheet name="Introduction &amp; Notes" sheetId="315" r:id="rId2"/>
    <sheet name="capacity" sheetId="324" state="hidden" r:id="rId3"/>
    <sheet name="firm_capacity" sheetId="325" state="hidden" r:id="rId4"/>
    <sheet name="INDEX" sheetId="313" r:id="rId5"/>
    <sheet name="AGWA" sheetId="1" r:id="rId6"/>
    <sheet name="AITK" sheetId="2" r:id="rId7"/>
    <sheet name="ALLO" sheetId="5" r:id="rId8"/>
    <sheet name="ALSH" sheetId="3" r:id="rId9"/>
    <sheet name="ALST" sheetId="4" r:id="rId10"/>
    <sheet name="ATHE" sheetId="6" r:id="rId11"/>
    <sheet name="AWOO" sheetId="7" r:id="rId12"/>
    <sheet name="AYRZ" sheetId="8" r:id="rId13"/>
    <sheet name="BALB" sheetId="9" r:id="rId14"/>
    <sheet name="BAMB" sheetId="10" r:id="rId15"/>
    <sheet name="BARC" sheetId="11" r:id="rId16"/>
    <sheet name="BARG" sheetId="12" r:id="rId17"/>
    <sheet name="BARR" sheetId="13" r:id="rId18"/>
    <sheet name="BEGA" sheetId="15" r:id="rId19"/>
    <sheet name="BERS" sheetId="16" r:id="rId20"/>
    <sheet name="BEWE" sheetId="14" r:id="rId21"/>
    <sheet name="BILO" sheetId="17" r:id="rId22"/>
    <sheet name="BING" sheetId="18" r:id="rId23"/>
    <sheet name="BLAC" sheetId="21" r:id="rId24"/>
    <sheet name="BLAK" sheetId="20" r:id="rId25"/>
    <sheet name="BLRI" sheetId="19" r:id="rId26"/>
    <sheet name="BLUE" sheetId="22" r:id="rId27"/>
    <sheet name="BODA" sheetId="24" r:id="rId28"/>
    <sheet name="BOHL" sheetId="23" r:id="rId29"/>
    <sheet name="BORE" sheetId="26" r:id="rId30"/>
    <sheet name="BOWE" sheetId="25" r:id="rId31"/>
    <sheet name="BROX" sheetId="27" r:id="rId32"/>
    <sheet name="BUCE" sheetId="29" r:id="rId33"/>
    <sheet name="BULL" sheetId="28" r:id="rId34"/>
    <sheet name="BUND" sheetId="280" r:id="rId35"/>
    <sheet name="CACI" sheetId="31" r:id="rId36"/>
    <sheet name="CAFE" sheetId="37" r:id="rId37"/>
    <sheet name="CALE" sheetId="33" r:id="rId38"/>
    <sheet name="CALL" sheetId="34" r:id="rId39"/>
    <sheet name="CANN" sheetId="36" r:id="rId40"/>
    <sheet name="CANO" sheetId="32" r:id="rId41"/>
    <sheet name="CARI" sheetId="38" r:id="rId42"/>
    <sheet name="CARM" sheetId="41" r:id="rId43"/>
    <sheet name="CAST" sheetId="35" r:id="rId44"/>
    <sheet name="CAWD" sheetId="229" r:id="rId45"/>
    <sheet name="CEPL" sheetId="42" r:id="rId46"/>
    <sheet name="CHAL" sheetId="233" r:id="rId47"/>
    <sheet name="CHAR" sheetId="43" r:id="rId48"/>
    <sheet name="CHIA" sheetId="46" r:id="rId49"/>
    <sheet name="CHIL" sheetId="45" r:id="rId50"/>
    <sheet name="CHIN" sheetId="281" r:id="rId51"/>
    <sheet name="CHTO" sheetId="44" r:id="rId52"/>
    <sheet name="CHTW" sheetId="47" r:id="rId53"/>
    <sheet name="CHUM" sheetId="282" r:id="rId54"/>
    <sheet name="CLBS" sheetId="284" r:id="rId55"/>
    <sheet name="CLER" sheetId="49" r:id="rId56"/>
    <sheet name="CLIF" sheetId="50" r:id="rId57"/>
    <sheet name="CLIN" sheetId="51" r:id="rId58"/>
    <sheet name="CLON" sheetId="52" r:id="rId59"/>
    <sheet name="CLSO" sheetId="48" r:id="rId60"/>
    <sheet name="COLU" sheetId="285" r:id="rId61"/>
    <sheet name="COME" sheetId="54" r:id="rId62"/>
    <sheet name="COOK" sheetId="55" r:id="rId63"/>
    <sheet name="COOM" sheetId="56" r:id="rId64"/>
    <sheet name="CPRE" sheetId="39" r:id="rId65"/>
    <sheet name="CRAI" sheetId="57" r:id="rId66"/>
    <sheet name="CRAN" sheetId="58" r:id="rId67"/>
    <sheet name="CRED" sheetId="59" r:id="rId68"/>
    <sheet name="CRNE" sheetId="60" r:id="rId69"/>
    <sheet name="CROY" sheetId="61" r:id="rId70"/>
    <sheet name="CUNN" sheetId="62" r:id="rId71"/>
    <sheet name="DACE" sheetId="63" r:id="rId72"/>
    <sheet name="DAGL" sheetId="64" r:id="rId73"/>
    <sheet name="DEGI" sheetId="65" r:id="rId74"/>
    <sheet name="DIMB" sheetId="66" r:id="rId75"/>
    <sheet name="DISR" sheetId="67" r:id="rId76"/>
    <sheet name="Duchr2" sheetId="69" r:id="rId77"/>
    <sheet name="DURO" sheetId="68" r:id="rId78"/>
    <sheet name="DYSA" sheetId="70" r:id="rId79"/>
    <sheet name="EAAY" sheetId="71" r:id="rId80"/>
    <sheet name="EABU" sheetId="72" r:id="rId81"/>
    <sheet name="EATO" sheetId="73" r:id="rId82"/>
    <sheet name="EIDS" sheetId="75" r:id="rId83"/>
    <sheet name="ELRO" sheetId="77" r:id="rId84"/>
    <sheet name="EMER" sheetId="78" r:id="rId85"/>
    <sheet name="ETON" sheetId="79" r:id="rId86"/>
    <sheet name="EUDA" sheetId="80" r:id="rId87"/>
    <sheet name="EVEL" sheetId="81" r:id="rId88"/>
    <sheet name="FARL" sheetId="82" r:id="rId89"/>
    <sheet name="FARN" sheetId="83" r:id="rId90"/>
    <sheet name="FREN" sheetId="84" r:id="rId91"/>
    <sheet name="GARB" sheetId="86" r:id="rId92"/>
    <sheet name="GAYN" sheetId="87" r:id="rId93"/>
    <sheet name="GEOR" sheetId="88" r:id="rId94"/>
    <sheet name="GEOR1" sheetId="288" r:id="rId95"/>
    <sheet name="GIRU" sheetId="89" r:id="rId96"/>
    <sheet name="GIVE" sheetId="90" r:id="rId97"/>
    <sheet name="GLEE" sheetId="93" r:id="rId98"/>
    <sheet name="GLEL" sheetId="94" r:id="rId99"/>
    <sheet name="GLEL33" sheetId="320" r:id="rId100"/>
    <sheet name="GLEN" sheetId="92" r:id="rId101"/>
    <sheet name="GLFS" sheetId="85" r:id="rId102"/>
    <sheet name="GLNO" sheetId="289" r:id="rId103"/>
    <sheet name="GLSO" sheetId="91" r:id="rId104"/>
    <sheet name="GOOB" sheetId="95" r:id="rId105"/>
    <sheet name="GOOT" sheetId="96" r:id="rId106"/>
    <sheet name="Gracem" sheetId="97" r:id="rId107"/>
    <sheet name="GRCR" sheetId="98" r:id="rId108"/>
    <sheet name="GREN" sheetId="99" r:id="rId109"/>
    <sheet name="GUML" sheetId="101" r:id="rId110"/>
    <sheet name="GUTH" sheetId="102" r:id="rId111"/>
    <sheet name="HAPU" sheetId="104" r:id="rId112"/>
    <sheet name="HELE" sheetId="105" r:id="rId113"/>
    <sheet name="HEPA" sheetId="106" r:id="rId114"/>
    <sheet name="HIGH" sheetId="107" r:id="rId115"/>
    <sheet name="HOHI" sheetId="109" r:id="rId116"/>
    <sheet name="HOWA" sheetId="110" r:id="rId117"/>
    <sheet name="HUGH" sheetId="111" r:id="rId118"/>
    <sheet name="ILBI" sheetId="112" r:id="rId119"/>
    <sheet name="INGH" sheetId="113" r:id="rId120"/>
    <sheet name="ISIS" sheetId="293" r:id="rId121"/>
    <sheet name="JAND" sheetId="115" r:id="rId122"/>
    <sheet name="JARV" sheetId="117" r:id="rId123"/>
    <sheet name="JCRK" sheetId="116" r:id="rId124"/>
    <sheet name="JUCR" sheetId="119" r:id="rId125"/>
    <sheet name="JUPO" sheetId="118" r:id="rId126"/>
    <sheet name="KAIM" sheetId="120" r:id="rId127"/>
    <sheet name="KALA" sheetId="121" r:id="rId128"/>
    <sheet name="KECE" sheetId="124" r:id="rId129"/>
    <sheet name="KESP" sheetId="123" r:id="rId130"/>
    <sheet name="KIDS" sheetId="125" r:id="rId131"/>
    <sheet name="KILK" sheetId="294" r:id="rId132"/>
    <sheet name="KILL" sheetId="127" r:id="rId133"/>
    <sheet name="KING" sheetId="128" r:id="rId134"/>
    <sheet name="KIRK" sheetId="129" r:id="rId135"/>
    <sheet name="KITO" sheetId="126" r:id="rId136"/>
    <sheet name="KOCR" sheetId="130" r:id="rId137"/>
    <sheet name="KOUM" sheetId="131" r:id="rId138"/>
    <sheet name="LACR" sheetId="134" r:id="rId139"/>
    <sheet name="LAKE" sheetId="133" r:id="rId140"/>
    <sheet name="LANN" sheetId="135" r:id="rId141"/>
    <sheet name="LAQU" sheetId="132" r:id="rId142"/>
    <sheet name="LARO" sheetId="230" r:id="rId143"/>
    <sheet name="LITT" sheetId="136" r:id="rId144"/>
    <sheet name="LOCR" sheetId="138" r:id="rId145"/>
    <sheet name="LONG" sheetId="137" r:id="rId146"/>
    <sheet name="LUCI" sheetId="139" r:id="rId147"/>
    <sheet name="LYLA" sheetId="140" r:id="rId148"/>
    <sheet name="MACI" sheetId="147" r:id="rId149"/>
    <sheet name="MACN" sheetId="142" r:id="rId150"/>
    <sheet name="MACT" sheetId="141" r:id="rId151"/>
    <sheet name="MAFU" sheetId="148" r:id="rId152"/>
    <sheet name="MAKA" sheetId="146" r:id="rId153"/>
    <sheet name="MALC" sheetId="143" r:id="rId154"/>
    <sheet name="MARE" sheetId="144" r:id="rId155"/>
    <sheet name="MARY" sheetId="298" r:id="rId156"/>
    <sheet name="MASO" sheetId="145" r:id="rId157"/>
    <sheet name="MCCR" sheetId="149" r:id="rId158"/>
    <sheet name="MEAD" sheetId="150" r:id="rId159"/>
    <sheet name="MEAN" sheetId="151" r:id="rId160"/>
    <sheet name="MERI" sheetId="152" r:id="rId161"/>
    <sheet name="MERN" sheetId="153" r:id="rId162"/>
    <sheet name="MICO" sheetId="156" r:id="rId163"/>
    <sheet name="MIDD" sheetId="154" r:id="rId164"/>
    <sheet name="MILC" sheetId="158" r:id="rId165"/>
    <sheet name="MILE" sheetId="155" r:id="rId166"/>
    <sheet name="MILL" sheetId="157" r:id="rId167"/>
    <sheet name="MILM" sheetId="159" r:id="rId168"/>
    <sheet name="MING" sheetId="160" r:id="rId169"/>
    <sheet name="MIRA" sheetId="161" r:id="rId170"/>
    <sheet name="MITC" sheetId="163" r:id="rId171"/>
    <sheet name="MIVA" sheetId="162" r:id="rId172"/>
    <sheet name="MOBA" sheetId="174" r:id="rId173"/>
    <sheet name="MODA" sheetId="165" r:id="rId174"/>
    <sheet name="MOFO" sheetId="170" r:id="rId175"/>
    <sheet name="MOGA" sheetId="175" r:id="rId176"/>
    <sheet name="MOLP" sheetId="171" r:id="rId177"/>
    <sheet name="MOMO" sheetId="176" r:id="rId178"/>
    <sheet name="MOMR" sheetId="177" r:id="rId179"/>
    <sheet name="MOMW" sheetId="178" r:id="rId180"/>
    <sheet name="MONT" sheetId="166" r:id="rId181"/>
    <sheet name="MOOR" sheetId="167" r:id="rId182"/>
    <sheet name="MOPA" sheetId="164" r:id="rId183"/>
    <sheet name="MORO" sheetId="172" r:id="rId184"/>
    <sheet name="MOSI" sheetId="179" r:id="rId185"/>
    <sheet name="MOSS" sheetId="169" r:id="rId186"/>
    <sheet name="MOUR" sheetId="173" r:id="rId187"/>
    <sheet name="MURG" sheetId="181" r:id="rId188"/>
    <sheet name="MUTA" sheetId="182" r:id="rId189"/>
    <sheet name="MUTO" sheetId="180" r:id="rId190"/>
    <sheet name="NANA" sheetId="183" r:id="rId191"/>
    <sheet name="NAND" sheetId="184" r:id="rId192"/>
    <sheet name="NEBO" sheetId="185" r:id="rId193"/>
    <sheet name="NESM" sheetId="186" r:id="rId194"/>
    <sheet name="NOCL" sheetId="188" r:id="rId195"/>
    <sheet name="NOMA" sheetId="189" r:id="rId196"/>
    <sheet name="NORM" sheetId="187" r:id="rId197"/>
    <sheet name="NORW" sheetId="191" r:id="rId198"/>
    <sheet name="NOST" sheetId="190" r:id="rId199"/>
    <sheet name="OAKE" sheetId="192" r:id="rId200"/>
    <sheet name="OONN" sheetId="193" r:id="rId201"/>
    <sheet name="OWAN" sheetId="194" r:id="rId202"/>
    <sheet name="PAMP" sheetId="195" r:id="rId203"/>
    <sheet name="PAND" sheetId="196" r:id="rId204"/>
    <sheet name="PARK" sheetId="197" r:id="rId205"/>
    <sheet name="PEAR" sheetId="199" r:id="rId206"/>
    <sheet name="PERA" sheetId="198" r:id="rId207"/>
    <sheet name="PIAL" sheetId="200" r:id="rId208"/>
    <sheet name="PISO" sheetId="326" r:id="rId209"/>
    <sheet name="PINN" sheetId="201" r:id="rId210"/>
    <sheet name="PIRR" sheetId="202" r:id="rId211"/>
    <sheet name="PLAN" sheetId="203" r:id="rId212"/>
    <sheet name="PLEY" sheetId="204" r:id="rId213"/>
    <sheet name="POVE" sheetId="205" r:id="rId214"/>
    <sheet name="POZI" sheetId="206" r:id="rId215"/>
    <sheet name="PRMI" sheetId="207" r:id="rId216"/>
    <sheet name="PROT" sheetId="208" r:id="rId217"/>
    <sheet name="PURR" sheetId="209" r:id="rId218"/>
    <sheet name="QUIL" sheetId="210" r:id="rId219"/>
    <sheet name="RAGL" sheetId="211" r:id="rId220"/>
    <sheet name="RASM" sheetId="212" r:id="rId221"/>
    <sheet name="RAVE" sheetId="213" r:id="rId222"/>
    <sheet name="RAVN" sheetId="214" r:id="rId223"/>
    <sheet name="RICH" sheetId="215" r:id="rId224"/>
    <sheet name="ROEA" sheetId="221" r:id="rId225"/>
    <sheet name="ROGL" sheetId="216" r:id="rId226"/>
    <sheet name="ROLE" sheetId="219" r:id="rId227"/>
    <sheet name="ROLL" sheetId="220" r:id="rId228"/>
    <sheet name="ROMA" sheetId="305" r:id="rId229"/>
    <sheet name="ROPL" sheetId="225" r:id="rId230"/>
    <sheet name="ROSE" sheetId="224" r:id="rId231"/>
    <sheet name="ROSO" sheetId="217" r:id="rId232"/>
    <sheet name="ROST" sheetId="218" r:id="rId233"/>
    <sheet name="ROWE" sheetId="222" r:id="rId234"/>
    <sheet name="ROWO" sheetId="223" r:id="rId235"/>
    <sheet name="SAGE" sheetId="239" r:id="rId236"/>
    <sheet name="SAGT" sheetId="240" r:id="rId237"/>
    <sheet name="SARI" sheetId="226" r:id="rId238"/>
    <sheet name="SAUN" sheetId="227" r:id="rId239"/>
    <sheet name="SHUT" sheetId="228" r:id="rId240"/>
    <sheet name="SKIE" sheetId="231" r:id="rId241"/>
    <sheet name="SOBL" sheetId="234" r:id="rId242"/>
    <sheet name="SOBU" sheetId="235" r:id="rId243"/>
    <sheet name="SOKO" sheetId="236" r:id="rId244"/>
    <sheet name="SOMA" sheetId="237" r:id="rId245"/>
    <sheet name="SOTO" sheetId="238" r:id="rId246"/>
    <sheet name="STAM" sheetId="241" r:id="rId247"/>
    <sheet name="STAN" sheetId="307" r:id="rId248"/>
    <sheet name="STTO" sheetId="242" r:id="rId249"/>
    <sheet name="STUA" sheetId="243" r:id="rId250"/>
    <sheet name="T002" sheetId="287" r:id="rId251"/>
    <sheet name="T019" sheetId="290" r:id="rId252"/>
    <sheet name="T032" sheetId="277" r:id="rId253"/>
    <sheet name="T043" sheetId="306" r:id="rId254"/>
    <sheet name="T047" sheetId="292" r:id="rId255"/>
    <sheet name="T058" sheetId="311" r:id="rId256"/>
    <sheet name="T072" sheetId="276" r:id="rId257"/>
    <sheet name="T083" sheetId="304" r:id="rId258"/>
    <sheet name="T095" sheetId="299" r:id="rId259"/>
    <sheet name="T116" sheetId="309" r:id="rId260"/>
    <sheet name="T130" sheetId="278" r:id="rId261"/>
    <sheet name="T156" sheetId="310" r:id="rId262"/>
    <sheet name="T159" sheetId="295" r:id="rId263"/>
    <sheet name="T163" sheetId="303" r:id="rId264"/>
    <sheet name="T166" sheetId="291" r:id="rId265"/>
    <sheet name="T176" sheetId="296" r:id="rId266"/>
    <sheet name="T188" sheetId="286" r:id="rId267"/>
    <sheet name="T189" sheetId="302" r:id="rId268"/>
    <sheet name="T198" sheetId="279" r:id="rId269"/>
    <sheet name="TANB" sheetId="244" r:id="rId270"/>
    <sheet name="TARA" sheetId="245" r:id="rId271"/>
    <sheet name="THEO" sheetId="246" r:id="rId272"/>
    <sheet name="TIER" sheetId="247" r:id="rId273"/>
    <sheet name="TOPO" sheetId="251" r:id="rId274"/>
    <sheet name="TORQ" sheetId="249" r:id="rId275"/>
    <sheet name="TORR" sheetId="250" r:id="rId276"/>
    <sheet name="TUAN" sheetId="252" r:id="rId277"/>
    <sheet name="TWCE" sheetId="248" r:id="rId278"/>
    <sheet name="VERM" sheetId="254" r:id="rId279"/>
    <sheet name="WAEA" sheetId="259" r:id="rId280"/>
    <sheet name="WAGG" sheetId="255" r:id="rId281"/>
    <sheet name="WALL" sheetId="257" r:id="rId282"/>
    <sheet name="WAND" sheetId="258" r:id="rId283"/>
    <sheet name="WEBU" sheetId="260" r:id="rId284"/>
    <sheet name="WEDA" sheetId="261" r:id="rId285"/>
    <sheet name="WEMA" sheetId="262" r:id="rId286"/>
    <sheet name="WETO" sheetId="263" r:id="rId287"/>
    <sheet name="WEWA" sheetId="264" r:id="rId288"/>
    <sheet name="WINT" sheetId="265" r:id="rId289"/>
    <sheet name="WIRR" sheetId="266" r:id="rId290"/>
    <sheet name="WOOD" sheetId="268" r:id="rId291"/>
    <sheet name="WOOG" sheetId="267" r:id="rId292"/>
    <sheet name="WOOL" sheetId="270" r:id="rId293"/>
    <sheet name="WOSO" sheetId="269" r:id="rId294"/>
    <sheet name="WOWA" sheetId="271" r:id="rId295"/>
    <sheet name="YARA" sheetId="312" r:id="rId296"/>
    <sheet name="YARR" sheetId="272" r:id="rId297"/>
    <sheet name="YASO" sheetId="273" r:id="rId298"/>
    <sheet name="YEPP" sheetId="274" r:id="rId299"/>
    <sheet name="Z1313" sheetId="316" r:id="rId300"/>
    <sheet name="Z1314" sheetId="317" r:id="rId301"/>
    <sheet name="Z1326" sheetId="319" r:id="rId302"/>
    <sheet name="Z1327" sheetId="318" r:id="rId303"/>
    <sheet name="Z1350" sheetId="321" r:id="rId304"/>
    <sheet name="Z300" sheetId="322" r:id="rId305"/>
    <sheet name="Z454" sheetId="256" r:id="rId306"/>
    <sheet name="Z1553" sheetId="323" r:id="rId307"/>
  </sheets>
  <definedNames>
    <definedName name="_xlnm._FilterDatabase" localSheetId="2" hidden="1">capacity!$A$1:$L$303</definedName>
    <definedName name="_xlnm._FilterDatabase" localSheetId="3" hidden="1">firm_capacity!$A$1:$L$303</definedName>
    <definedName name="_xlnm._FilterDatabase" localSheetId="4" hidden="1">INDEX!$A$4:$M$306</definedName>
    <definedName name="Name">#REF!</definedName>
    <definedName name="sub_code">INDEX!$N$5:$N$306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46" i="110" l="1"/>
  <c r="AF45" i="110"/>
  <c r="AC46" i="110"/>
  <c r="AC45" i="110"/>
  <c r="AB46" i="110"/>
  <c r="AB45" i="110"/>
  <c r="W46" i="110"/>
  <c r="W45" i="110"/>
  <c r="U46" i="110"/>
  <c r="U45" i="110"/>
  <c r="S46" i="110"/>
  <c r="S45" i="110"/>
  <c r="P46" i="110"/>
  <c r="P45" i="110"/>
  <c r="N46" i="110"/>
  <c r="N45" i="110"/>
  <c r="L46" i="110"/>
  <c r="L45" i="110"/>
  <c r="J46" i="110"/>
  <c r="J45" i="110"/>
  <c r="P224" i="313"/>
  <c r="A5" i="313" l="1"/>
  <c r="A6" i="313"/>
  <c r="A9" i="313"/>
  <c r="A7" i="313"/>
  <c r="A8" i="313"/>
  <c r="A10" i="313"/>
  <c r="A11" i="313"/>
  <c r="A12" i="313"/>
  <c r="A13" i="313"/>
  <c r="A14" i="313"/>
  <c r="A15" i="313"/>
  <c r="A17" i="313"/>
  <c r="A18" i="313"/>
  <c r="A20" i="313"/>
  <c r="A21" i="313"/>
  <c r="A19" i="313"/>
  <c r="A22" i="313"/>
  <c r="A23" i="313"/>
  <c r="A26" i="313"/>
  <c r="A25" i="313"/>
  <c r="A24" i="313"/>
  <c r="A28" i="313"/>
  <c r="A31" i="313"/>
  <c r="A30" i="313"/>
  <c r="A33" i="313"/>
  <c r="A32" i="313"/>
  <c r="A35" i="313"/>
  <c r="A38" i="313"/>
  <c r="A36" i="313"/>
  <c r="A37" i="313"/>
  <c r="A39" i="313"/>
  <c r="A45" i="313"/>
  <c r="A41" i="313"/>
  <c r="A42" i="313"/>
  <c r="A44" i="313"/>
  <c r="A40" i="313"/>
  <c r="A46" i="313"/>
  <c r="A48" i="313"/>
  <c r="A43" i="313"/>
  <c r="A256" i="313"/>
  <c r="A49" i="313"/>
  <c r="A259" i="313"/>
  <c r="A50" i="313"/>
  <c r="A55" i="313"/>
  <c r="A54" i="313"/>
  <c r="A56" i="313"/>
  <c r="A53" i="313"/>
  <c r="A57" i="313"/>
  <c r="A58" i="313"/>
  <c r="A61" i="313"/>
  <c r="A60" i="313"/>
  <c r="A62" i="313"/>
  <c r="A63" i="313"/>
  <c r="A64" i="313"/>
  <c r="A59" i="313"/>
  <c r="A65" i="313"/>
  <c r="A66" i="313"/>
  <c r="A67" i="313"/>
  <c r="A68" i="313"/>
  <c r="A47" i="313"/>
  <c r="A69" i="313"/>
  <c r="A70" i="313"/>
  <c r="A71" i="313"/>
  <c r="A72" i="313"/>
  <c r="A73" i="313"/>
  <c r="A74" i="313"/>
  <c r="A78" i="313"/>
  <c r="A80" i="313"/>
  <c r="A81" i="313"/>
  <c r="A82" i="313"/>
  <c r="A83" i="313"/>
  <c r="A85" i="313"/>
  <c r="A84" i="313"/>
  <c r="A86" i="313"/>
  <c r="A87" i="313"/>
  <c r="A88" i="313"/>
  <c r="A89" i="313"/>
  <c r="A90" i="313"/>
  <c r="A91" i="313"/>
  <c r="A92" i="313"/>
  <c r="A93" i="313"/>
  <c r="A94" i="313"/>
  <c r="A95" i="313"/>
  <c r="A96" i="313"/>
  <c r="A97" i="313"/>
  <c r="A98" i="313"/>
  <c r="A100" i="313"/>
  <c r="A101" i="313"/>
  <c r="A102" i="313"/>
  <c r="A103" i="313"/>
  <c r="A104" i="313"/>
  <c r="A105" i="313"/>
  <c r="A110" i="313"/>
  <c r="A111" i="313"/>
  <c r="A112" i="313"/>
  <c r="A109" i="313"/>
  <c r="A99" i="313"/>
  <c r="A106" i="313"/>
  <c r="A107" i="313"/>
  <c r="A113" i="313"/>
  <c r="A115" i="313"/>
  <c r="A116" i="313"/>
  <c r="A117" i="313"/>
  <c r="A119" i="313"/>
  <c r="A120" i="313"/>
  <c r="A121" i="313"/>
  <c r="A122" i="313"/>
  <c r="A123" i="313"/>
  <c r="A124" i="313"/>
  <c r="A125" i="313"/>
  <c r="A126" i="313"/>
  <c r="A127" i="313"/>
  <c r="A128" i="313"/>
  <c r="A129" i="313"/>
  <c r="A130" i="313"/>
  <c r="A132" i="313"/>
  <c r="A133" i="313"/>
  <c r="A135" i="313"/>
  <c r="A134" i="313"/>
  <c r="A137" i="313"/>
  <c r="A136" i="313"/>
  <c r="A138" i="313"/>
  <c r="A139" i="313"/>
  <c r="A141" i="313"/>
  <c r="A140" i="313"/>
  <c r="A142" i="313"/>
  <c r="A143" i="313"/>
  <c r="A145" i="313"/>
  <c r="A146" i="313"/>
  <c r="A147" i="313"/>
  <c r="A144" i="313"/>
  <c r="A148" i="313"/>
  <c r="A149" i="313"/>
  <c r="A153" i="313"/>
  <c r="A151" i="313"/>
  <c r="A154" i="313"/>
  <c r="A150" i="313"/>
  <c r="A257" i="313"/>
  <c r="A155" i="313"/>
  <c r="A157" i="313"/>
  <c r="A156" i="313"/>
  <c r="A159" i="313"/>
  <c r="A160" i="313"/>
  <c r="A168" i="313"/>
  <c r="A162" i="313"/>
  <c r="A161" i="313"/>
  <c r="A169" i="313"/>
  <c r="A166" i="313"/>
  <c r="A163" i="313"/>
  <c r="A164" i="313"/>
  <c r="A167" i="313"/>
  <c r="A165" i="313"/>
  <c r="A170" i="313"/>
  <c r="A171" i="313"/>
  <c r="A172" i="313"/>
  <c r="A173" i="313"/>
  <c r="A174" i="313"/>
  <c r="A176" i="313"/>
  <c r="A175" i="313"/>
  <c r="A179" i="313"/>
  <c r="A177" i="313"/>
  <c r="A178" i="313"/>
  <c r="A181" i="313"/>
  <c r="A182" i="313"/>
  <c r="A183" i="313"/>
  <c r="A185" i="313"/>
  <c r="A184" i="313"/>
  <c r="A196" i="313"/>
  <c r="A187" i="313"/>
  <c r="A192" i="313"/>
  <c r="A197" i="313"/>
  <c r="A193" i="313"/>
  <c r="A198" i="313"/>
  <c r="A199" i="313"/>
  <c r="A200" i="313"/>
  <c r="A189" i="313"/>
  <c r="A190" i="313"/>
  <c r="A186" i="313"/>
  <c r="A194" i="313"/>
  <c r="A201" i="313"/>
  <c r="A191" i="313"/>
  <c r="A195" i="313"/>
  <c r="A203" i="313"/>
  <c r="A204" i="313"/>
  <c r="A202" i="313"/>
  <c r="A205" i="313"/>
  <c r="A206" i="313"/>
  <c r="A207" i="313"/>
  <c r="A208" i="313"/>
  <c r="A210" i="313"/>
  <c r="A211" i="313"/>
  <c r="A209" i="313"/>
  <c r="A213" i="313"/>
  <c r="A212" i="313"/>
  <c r="A214" i="313"/>
  <c r="A216" i="313"/>
  <c r="A217" i="313"/>
  <c r="A218" i="313"/>
  <c r="A219" i="313"/>
  <c r="A220" i="313"/>
  <c r="A222" i="313"/>
  <c r="A221" i="313"/>
  <c r="A223" i="313"/>
  <c r="A225" i="313"/>
  <c r="A226" i="313"/>
  <c r="A227" i="313"/>
  <c r="A228" i="313"/>
  <c r="A229" i="313"/>
  <c r="A230" i="313"/>
  <c r="A231" i="313"/>
  <c r="A232" i="313"/>
  <c r="A233" i="313"/>
  <c r="A234" i="313"/>
  <c r="A235" i="313"/>
  <c r="A236" i="313"/>
  <c r="A237" i="313"/>
  <c r="A238" i="313"/>
  <c r="A239" i="313"/>
  <c r="A248" i="313"/>
  <c r="A240" i="313"/>
  <c r="A243" i="313"/>
  <c r="A245" i="313"/>
  <c r="A247" i="313"/>
  <c r="A252" i="313"/>
  <c r="A251" i="313"/>
  <c r="A241" i="313"/>
  <c r="A242" i="313"/>
  <c r="A249" i="313"/>
  <c r="A250" i="313"/>
  <c r="A266" i="313"/>
  <c r="A267" i="313"/>
  <c r="A253" i="313"/>
  <c r="A254" i="313"/>
  <c r="A255" i="313"/>
  <c r="A258" i="313"/>
  <c r="A260" i="313"/>
  <c r="A261" i="313"/>
  <c r="A262" i="313"/>
  <c r="A263" i="313"/>
  <c r="A264" i="313"/>
  <c r="A268" i="313"/>
  <c r="A269" i="313"/>
  <c r="A270" i="313"/>
  <c r="A271" i="313"/>
  <c r="A79" i="313"/>
  <c r="A108" i="313"/>
  <c r="A27" i="313"/>
  <c r="A265" i="313"/>
  <c r="A131" i="313"/>
  <c r="A288" i="313"/>
  <c r="A16" i="313"/>
  <c r="A246" i="313"/>
  <c r="A180" i="313"/>
  <c r="A279" i="313"/>
  <c r="A29" i="313"/>
  <c r="A285" i="313"/>
  <c r="A152" i="313"/>
  <c r="A244" i="313"/>
  <c r="A118" i="313"/>
  <c r="A158" i="313"/>
  <c r="A77" i="313"/>
  <c r="A215" i="313"/>
  <c r="A34" i="313"/>
  <c r="A272" i="313"/>
  <c r="A273" i="313"/>
  <c r="A274" i="313"/>
  <c r="A275" i="313"/>
  <c r="A280" i="313"/>
  <c r="A277" i="313"/>
  <c r="A278" i="313"/>
  <c r="A281" i="313"/>
  <c r="A276" i="313"/>
  <c r="A282" i="313"/>
  <c r="A289" i="313"/>
  <c r="A283" i="313"/>
  <c r="A286" i="313"/>
  <c r="A287" i="313"/>
  <c r="A290" i="313"/>
  <c r="A291" i="313"/>
  <c r="A292" i="313"/>
  <c r="A293" i="313"/>
  <c r="A294" i="313"/>
  <c r="A295" i="313"/>
  <c r="A296" i="313"/>
  <c r="A298" i="313"/>
  <c r="A297" i="313"/>
  <c r="A300" i="313"/>
  <c r="A299" i="313"/>
  <c r="A301" i="313"/>
  <c r="A303" i="313"/>
  <c r="A302" i="313"/>
  <c r="A304" i="313"/>
  <c r="A305" i="313"/>
  <c r="A51" i="313"/>
  <c r="A52" i="313"/>
  <c r="A75" i="313"/>
  <c r="A76" i="313"/>
  <c r="A114" i="313"/>
  <c r="A188" i="313"/>
  <c r="A284" i="313"/>
  <c r="A306" i="313"/>
  <c r="P104" i="313"/>
  <c r="P36" i="313"/>
  <c r="P58" i="313"/>
  <c r="P23" i="313"/>
  <c r="P19" i="313"/>
  <c r="P84" i="313"/>
  <c r="P157" i="313"/>
  <c r="P191" i="313"/>
  <c r="P200" i="313"/>
  <c r="P289" i="313"/>
  <c r="P85" i="313"/>
  <c r="P211" i="313"/>
  <c r="P118" i="313"/>
  <c r="P44" i="313"/>
  <c r="P253" i="313"/>
  <c r="P82" i="313"/>
  <c r="P163" i="313"/>
  <c r="P299" i="313"/>
  <c r="P113" i="313"/>
  <c r="P264" i="313"/>
  <c r="P21" i="313"/>
  <c r="P181" i="313"/>
  <c r="P141" i="313"/>
  <c r="P197" i="313"/>
  <c r="P305" i="313"/>
  <c r="P133" i="313"/>
  <c r="P27" i="313"/>
  <c r="P112" i="313"/>
  <c r="P300" i="313"/>
  <c r="E224" i="313"/>
  <c r="P137" i="313"/>
  <c r="P122" i="313"/>
  <c r="P245" i="313"/>
  <c r="P277" i="313"/>
  <c r="P7" i="313"/>
  <c r="P203" i="313"/>
  <c r="P74" i="313"/>
  <c r="P274" i="313"/>
  <c r="P168" i="313"/>
  <c r="P192" i="313"/>
  <c r="P12" i="313"/>
  <c r="P237" i="313"/>
  <c r="P202" i="313"/>
  <c r="P24" i="313"/>
  <c r="P286" i="313"/>
  <c r="P51" i="313"/>
  <c r="P54" i="313"/>
  <c r="P303" i="313"/>
  <c r="K224" i="313"/>
  <c r="P161" i="313"/>
  <c r="P219" i="313"/>
  <c r="F224" i="313"/>
  <c r="P76" i="313"/>
  <c r="P244" i="313"/>
  <c r="P116" i="313"/>
  <c r="P223" i="313"/>
  <c r="P29" i="313"/>
  <c r="C224" i="313"/>
  <c r="P249" i="313"/>
  <c r="P234" i="313"/>
  <c r="P67" i="313"/>
  <c r="P243" i="313"/>
  <c r="P97" i="313"/>
  <c r="P195" i="313"/>
  <c r="P39" i="313"/>
  <c r="P79" i="313"/>
  <c r="P290" i="313"/>
  <c r="P131" i="313"/>
  <c r="P28" i="313"/>
  <c r="P42" i="313"/>
  <c r="P222" i="313"/>
  <c r="P139" i="313"/>
  <c r="P55" i="313"/>
  <c r="P59" i="313"/>
  <c r="P70" i="313"/>
  <c r="P81" i="313"/>
  <c r="P296" i="313"/>
  <c r="P182" i="313"/>
  <c r="P87" i="313"/>
  <c r="P88" i="313"/>
  <c r="P57" i="313"/>
  <c r="P73" i="313"/>
  <c r="P228" i="313"/>
  <c r="P227" i="313"/>
  <c r="P90" i="313"/>
  <c r="P78" i="313"/>
  <c r="P119" i="313"/>
  <c r="P279" i="313"/>
  <c r="P50" i="313"/>
  <c r="P61" i="313"/>
  <c r="P204" i="313"/>
  <c r="P232" i="313"/>
  <c r="P205" i="313"/>
  <c r="P6" i="313"/>
  <c r="P196" i="313"/>
  <c r="P89" i="313"/>
  <c r="P294" i="313"/>
  <c r="P166" i="313"/>
  <c r="P194" i="313"/>
  <c r="P238" i="313"/>
  <c r="P93" i="313"/>
  <c r="P95" i="313"/>
  <c r="P100" i="313"/>
  <c r="P158" i="313"/>
  <c r="P45" i="313"/>
  <c r="P225" i="313"/>
  <c r="P146" i="313"/>
  <c r="P213" i="313"/>
  <c r="P169" i="313"/>
  <c r="P265" i="313"/>
  <c r="P96" i="313"/>
  <c r="P170" i="313"/>
  <c r="J224" i="313"/>
  <c r="P114" i="313"/>
  <c r="P117" i="313"/>
  <c r="P257" i="313"/>
  <c r="P206" i="313"/>
  <c r="P218" i="313"/>
  <c r="P233" i="313"/>
  <c r="P260" i="313"/>
  <c r="D224" i="313"/>
  <c r="P201" i="313"/>
  <c r="P125" i="313"/>
  <c r="P298" i="313"/>
  <c r="P132" i="313"/>
  <c r="P130" i="313"/>
  <c r="P10" i="313"/>
  <c r="P278" i="313"/>
  <c r="P35" i="313"/>
  <c r="P176" i="313"/>
  <c r="P151" i="313"/>
  <c r="P214" i="313"/>
  <c r="P284" i="313"/>
  <c r="P22" i="313"/>
  <c r="P48" i="313"/>
  <c r="P17" i="313"/>
  <c r="P135" i="313"/>
  <c r="P252" i="313"/>
  <c r="P14" i="313"/>
  <c r="P271" i="313"/>
  <c r="P103" i="313"/>
  <c r="P9" i="313"/>
  <c r="P193" i="313"/>
  <c r="P134" i="313"/>
  <c r="P263" i="313"/>
  <c r="P126" i="313"/>
  <c r="P13" i="313"/>
  <c r="P128" i="313"/>
  <c r="P25" i="313"/>
  <c r="P293" i="313"/>
  <c r="P292" i="313"/>
  <c r="P164" i="313"/>
  <c r="P56" i="313"/>
  <c r="P41" i="313"/>
  <c r="P115" i="313"/>
  <c r="P71" i="313"/>
  <c r="P217" i="313"/>
  <c r="P38" i="313"/>
  <c r="P212" i="313"/>
  <c r="P226" i="313"/>
  <c r="P145" i="313"/>
  <c r="P98" i="313"/>
  <c r="P276" i="313"/>
  <c r="P291" i="313"/>
  <c r="P144" i="313"/>
  <c r="P160" i="313"/>
  <c r="P174" i="313"/>
  <c r="P34" i="313"/>
  <c r="P254" i="313"/>
  <c r="P261" i="313"/>
  <c r="P53" i="313"/>
  <c r="P123" i="313"/>
  <c r="P236" i="313"/>
  <c r="P187" i="313"/>
  <c r="P190" i="313"/>
  <c r="P183" i="313"/>
  <c r="P185" i="313"/>
  <c r="P215" i="313"/>
  <c r="P285" i="313"/>
  <c r="P68" i="313"/>
  <c r="P49" i="313"/>
  <c r="P221" i="313"/>
  <c r="P138" i="313"/>
  <c r="P256" i="313"/>
  <c r="P267" i="313"/>
  <c r="P247" i="313"/>
  <c r="P11" i="313"/>
  <c r="P248" i="313"/>
  <c r="P147" i="313"/>
  <c r="P69" i="313"/>
  <c r="P198" i="313"/>
  <c r="P108" i="313"/>
  <c r="P37" i="313"/>
  <c r="I224" i="313"/>
  <c r="P124" i="313"/>
  <c r="P165" i="313"/>
  <c r="P255" i="313"/>
  <c r="P188" i="313"/>
  <c r="G224" i="313"/>
  <c r="P102" i="313"/>
  <c r="P301" i="313"/>
  <c r="P288" i="313"/>
  <c r="P258" i="313"/>
  <c r="P199" i="313"/>
  <c r="P155" i="313"/>
  <c r="P31" i="313"/>
  <c r="P216" i="313"/>
  <c r="P107" i="313"/>
  <c r="P275" i="313"/>
  <c r="P65" i="313"/>
  <c r="P210" i="313"/>
  <c r="P62" i="313"/>
  <c r="P75" i="313"/>
  <c r="P173" i="313"/>
  <c r="P207" i="313"/>
  <c r="P16" i="313"/>
  <c r="P5" i="313"/>
  <c r="P32" i="313"/>
  <c r="P250" i="313"/>
  <c r="P121" i="313"/>
  <c r="P220" i="313"/>
  <c r="P20" i="313"/>
  <c r="P149" i="313"/>
  <c r="P150" i="313"/>
  <c r="P99" i="313"/>
  <c r="P240" i="313"/>
  <c r="P281" i="313"/>
  <c r="P154" i="313"/>
  <c r="P175" i="313"/>
  <c r="P184" i="313"/>
  <c r="P251" i="313"/>
  <c r="P172" i="313"/>
  <c r="P60" i="313"/>
  <c r="P111" i="313"/>
  <c r="P235" i="313"/>
  <c r="P270" i="313"/>
  <c r="P304" i="313"/>
  <c r="P136" i="313"/>
  <c r="P152" i="313"/>
  <c r="P186" i="313"/>
  <c r="P159" i="313"/>
  <c r="P269" i="313"/>
  <c r="P178" i="313"/>
  <c r="P259" i="313"/>
  <c r="P153" i="313"/>
  <c r="P101" i="313"/>
  <c r="P239" i="313"/>
  <c r="P33" i="313"/>
  <c r="P171" i="313"/>
  <c r="P209" i="313"/>
  <c r="P306" i="313"/>
  <c r="P26" i="313"/>
  <c r="P63" i="313"/>
  <c r="P167" i="313"/>
  <c r="P80" i="313"/>
  <c r="P246" i="313"/>
  <c r="P156" i="313"/>
  <c r="P8" i="313"/>
  <c r="P189" i="313"/>
  <c r="P47" i="313"/>
  <c r="P280" i="313"/>
  <c r="P86" i="313"/>
  <c r="P229" i="313"/>
  <c r="P295" i="313"/>
  <c r="P297" i="313"/>
  <c r="P129" i="313"/>
  <c r="P140" i="313"/>
  <c r="P273" i="313"/>
  <c r="P109" i="313"/>
  <c r="P266" i="313"/>
  <c r="P148" i="313"/>
  <c r="P46" i="313"/>
  <c r="H224" i="313"/>
  <c r="P282" i="313"/>
  <c r="P268" i="313"/>
  <c r="L224" i="313"/>
  <c r="P162" i="313"/>
  <c r="P91" i="313"/>
  <c r="P179" i="313"/>
  <c r="P18" i="313"/>
  <c r="P231" i="313"/>
  <c r="M224" i="313"/>
  <c r="P40" i="313"/>
  <c r="P110" i="313"/>
  <c r="P272" i="313"/>
  <c r="P287" i="313"/>
  <c r="P177" i="313"/>
  <c r="P83" i="313"/>
  <c r="P92" i="313"/>
  <c r="P143" i="313"/>
  <c r="P106" i="313"/>
  <c r="P72" i="313"/>
  <c r="P64" i="313"/>
  <c r="P94" i="313"/>
  <c r="P241" i="313"/>
  <c r="P230" i="313"/>
  <c r="P242" i="313"/>
  <c r="P302" i="313"/>
  <c r="P283" i="313"/>
  <c r="P142" i="313"/>
  <c r="P208" i="313"/>
  <c r="P127" i="313"/>
  <c r="P180" i="313"/>
  <c r="P30" i="313"/>
  <c r="P43" i="313"/>
  <c r="P105" i="313"/>
  <c r="P262" i="313"/>
  <c r="P77" i="313"/>
  <c r="P66" i="313"/>
  <c r="P52" i="313"/>
  <c r="P15" i="313"/>
  <c r="P120" i="313"/>
  <c r="M158" i="313"/>
  <c r="K167" i="313"/>
  <c r="G64" i="313"/>
  <c r="G157" i="313"/>
  <c r="E272" i="313"/>
  <c r="C136" i="313"/>
  <c r="G245" i="313"/>
  <c r="L14" i="313"/>
  <c r="D120" i="313"/>
  <c r="F82" i="313"/>
  <c r="J62" i="313"/>
  <c r="M271" i="313"/>
  <c r="C83" i="313"/>
  <c r="G250" i="313"/>
  <c r="F229" i="313"/>
  <c r="E174" i="313"/>
  <c r="G78" i="313"/>
  <c r="D115" i="313"/>
  <c r="M175" i="313"/>
  <c r="G259" i="313"/>
  <c r="H282" i="313"/>
  <c r="J52" i="313"/>
  <c r="K219" i="313"/>
  <c r="E39" i="313"/>
  <c r="H253" i="313"/>
  <c r="F49" i="313"/>
  <c r="G197" i="313"/>
  <c r="K92" i="313"/>
  <c r="G73" i="313"/>
  <c r="G202" i="313"/>
  <c r="D158" i="313"/>
  <c r="M14" i="313"/>
  <c r="M64" i="313"/>
  <c r="E82" i="313"/>
  <c r="J272" i="313"/>
  <c r="C79" i="313"/>
  <c r="F80" i="313"/>
  <c r="L271" i="313"/>
  <c r="C147" i="313"/>
  <c r="F287" i="313"/>
  <c r="J265" i="313"/>
  <c r="G260" i="313"/>
  <c r="K64" i="313"/>
  <c r="L239" i="313"/>
  <c r="G19" i="313"/>
  <c r="C163" i="313"/>
  <c r="C195" i="313"/>
  <c r="I89" i="313"/>
  <c r="I153" i="313"/>
  <c r="L229" i="313"/>
  <c r="J160" i="313"/>
  <c r="G120" i="313"/>
  <c r="F276" i="313"/>
  <c r="F292" i="313"/>
  <c r="D121" i="313"/>
  <c r="E96" i="313"/>
  <c r="J177" i="313"/>
  <c r="C26" i="313"/>
  <c r="L62" i="313"/>
  <c r="K300" i="313"/>
  <c r="C125" i="313"/>
  <c r="K177" i="313"/>
  <c r="H114" i="313"/>
  <c r="G46" i="313"/>
  <c r="C269" i="313"/>
  <c r="M231" i="313"/>
  <c r="E34" i="313"/>
  <c r="K210" i="313"/>
  <c r="K91" i="313"/>
  <c r="H24" i="313"/>
  <c r="K112" i="313"/>
  <c r="G116" i="313"/>
  <c r="M94" i="313"/>
  <c r="D12" i="313"/>
  <c r="H143" i="313"/>
  <c r="D54" i="313"/>
  <c r="E166" i="313"/>
  <c r="F193" i="313"/>
  <c r="G198" i="313"/>
  <c r="E61" i="313"/>
  <c r="M71" i="313"/>
  <c r="C59" i="313"/>
  <c r="C5" i="313"/>
  <c r="I214" i="313"/>
  <c r="E207" i="313"/>
  <c r="E75" i="313"/>
  <c r="I269" i="313"/>
  <c r="M255" i="313"/>
  <c r="F149" i="313"/>
  <c r="M210" i="313"/>
  <c r="J112" i="313"/>
  <c r="I20" i="313"/>
  <c r="C294" i="313"/>
  <c r="K263" i="313"/>
  <c r="L125" i="313"/>
  <c r="L232" i="313"/>
  <c r="C237" i="313"/>
  <c r="I233" i="313"/>
  <c r="G13" i="313"/>
  <c r="I98" i="313"/>
  <c r="C200" i="313"/>
  <c r="G72" i="313"/>
  <c r="C261" i="313"/>
  <c r="E58" i="313"/>
  <c r="E191" i="313"/>
  <c r="F75" i="313"/>
  <c r="J113" i="313"/>
  <c r="C150" i="313"/>
  <c r="F27" i="313"/>
  <c r="C238" i="313"/>
  <c r="C102" i="313"/>
  <c r="L194" i="313"/>
  <c r="G188" i="313"/>
  <c r="E284" i="313"/>
  <c r="D296" i="313"/>
  <c r="F83" i="313"/>
  <c r="L243" i="313"/>
  <c r="F90" i="313"/>
  <c r="J300" i="313"/>
  <c r="M121" i="313"/>
  <c r="C254" i="313"/>
  <c r="E140" i="313"/>
  <c r="E106" i="313"/>
  <c r="K33" i="313"/>
  <c r="K284" i="313"/>
  <c r="G244" i="313"/>
  <c r="J248" i="313"/>
  <c r="D252" i="313"/>
  <c r="H239" i="313"/>
  <c r="H107" i="313"/>
  <c r="L118" i="313"/>
  <c r="D281" i="313"/>
  <c r="I273" i="313"/>
  <c r="C52" i="313"/>
  <c r="K285" i="313"/>
  <c r="I17" i="313"/>
  <c r="M194" i="313"/>
  <c r="L169" i="313"/>
  <c r="H235" i="313"/>
  <c r="J24" i="313"/>
  <c r="E5" i="313"/>
  <c r="K254" i="313"/>
  <c r="L257" i="313"/>
  <c r="C168" i="313"/>
  <c r="E246" i="313"/>
  <c r="G283" i="313"/>
  <c r="J119" i="313"/>
  <c r="K206" i="313"/>
  <c r="K14" i="313"/>
  <c r="H296" i="313"/>
  <c r="J141" i="313"/>
  <c r="D254" i="313"/>
  <c r="G257" i="313"/>
  <c r="C174" i="313"/>
  <c r="H284" i="313"/>
  <c r="F115" i="313"/>
  <c r="F88" i="313"/>
  <c r="G301" i="313"/>
  <c r="F50" i="313"/>
  <c r="L252" i="313"/>
  <c r="G163" i="313"/>
  <c r="L114" i="313"/>
  <c r="M205" i="313"/>
  <c r="I146" i="313"/>
  <c r="J13" i="313"/>
  <c r="C97" i="313"/>
  <c r="L195" i="313"/>
  <c r="F16" i="313"/>
  <c r="E270" i="313"/>
  <c r="J63" i="313"/>
  <c r="G129" i="313"/>
  <c r="D239" i="313"/>
  <c r="I271" i="313"/>
  <c r="D118" i="313"/>
  <c r="K80" i="313"/>
  <c r="C273" i="313"/>
  <c r="M147" i="313"/>
  <c r="C287" i="313"/>
  <c r="H89" i="313"/>
  <c r="M89" i="313"/>
  <c r="J59" i="313"/>
  <c r="I134" i="313"/>
  <c r="I16" i="313"/>
  <c r="J42" i="313"/>
  <c r="E154" i="313"/>
  <c r="K78" i="313"/>
  <c r="J139" i="313"/>
  <c r="H195" i="313"/>
  <c r="M58" i="313"/>
  <c r="H59" i="313"/>
  <c r="D83" i="313"/>
  <c r="J90" i="313"/>
  <c r="K283" i="313"/>
  <c r="F24" i="313"/>
  <c r="E206" i="313"/>
  <c r="G183" i="313"/>
  <c r="K195" i="313"/>
  <c r="G42" i="313"/>
  <c r="M287" i="313"/>
  <c r="K235" i="313"/>
  <c r="G176" i="313"/>
  <c r="F221" i="313"/>
  <c r="I219" i="313"/>
  <c r="G296" i="313"/>
  <c r="L285" i="313"/>
  <c r="H146" i="313"/>
  <c r="M295" i="313"/>
  <c r="E220" i="313"/>
  <c r="M259" i="313"/>
  <c r="C259" i="313"/>
  <c r="M246" i="313"/>
  <c r="E165" i="313"/>
  <c r="L92" i="313"/>
  <c r="C164" i="313"/>
  <c r="L166" i="313"/>
  <c r="K260" i="313"/>
  <c r="J214" i="313"/>
  <c r="I33" i="313"/>
  <c r="G298" i="313"/>
  <c r="F257" i="313"/>
  <c r="G295" i="313"/>
  <c r="M127" i="313"/>
  <c r="E177" i="313"/>
  <c r="F235" i="313"/>
  <c r="E146" i="313"/>
  <c r="C107" i="313"/>
  <c r="L220" i="313"/>
  <c r="M97" i="313"/>
  <c r="L241" i="313"/>
  <c r="G243" i="313"/>
  <c r="K77" i="313"/>
  <c r="K172" i="313"/>
  <c r="F245" i="313"/>
  <c r="M144" i="313"/>
  <c r="M36" i="313"/>
  <c r="I227" i="313"/>
  <c r="F110" i="313"/>
  <c r="G164" i="313"/>
  <c r="J94" i="313"/>
  <c r="H78" i="313"/>
  <c r="F286" i="313"/>
  <c r="C176" i="313"/>
  <c r="D28" i="313"/>
  <c r="E252" i="313"/>
  <c r="M192" i="313"/>
  <c r="E30" i="313"/>
  <c r="D149" i="313"/>
  <c r="C288" i="313"/>
  <c r="F222" i="313"/>
  <c r="J281" i="313"/>
  <c r="D91" i="313"/>
  <c r="J303" i="313"/>
  <c r="F70" i="313"/>
  <c r="J227" i="313"/>
  <c r="M247" i="313"/>
  <c r="L154" i="313"/>
  <c r="E93" i="313"/>
  <c r="G82" i="313"/>
  <c r="K162" i="313"/>
  <c r="D269" i="313"/>
  <c r="G300" i="313"/>
  <c r="L34" i="313"/>
  <c r="H272" i="313"/>
  <c r="H196" i="313"/>
  <c r="C124" i="313"/>
  <c r="L102" i="313"/>
  <c r="D207" i="313"/>
  <c r="K58" i="313"/>
  <c r="D131" i="313"/>
  <c r="H75" i="313"/>
  <c r="G240" i="313"/>
  <c r="H39" i="313"/>
  <c r="J47" i="313"/>
  <c r="G232" i="313"/>
  <c r="K164" i="313"/>
  <c r="K82" i="313"/>
  <c r="I108" i="313"/>
  <c r="E77" i="313"/>
  <c r="G237" i="313"/>
  <c r="F98" i="313"/>
  <c r="F86" i="313"/>
  <c r="E264" i="313"/>
  <c r="M41" i="313"/>
  <c r="D244" i="313"/>
  <c r="F63" i="313"/>
  <c r="J115" i="313"/>
  <c r="F228" i="313"/>
  <c r="E117" i="313"/>
  <c r="H210" i="313"/>
  <c r="H95" i="313"/>
  <c r="G24" i="313"/>
  <c r="H125" i="313"/>
  <c r="K116" i="313"/>
  <c r="I163" i="313"/>
  <c r="M114" i="313"/>
  <c r="D205" i="313"/>
  <c r="E28" i="313"/>
  <c r="K190" i="313"/>
  <c r="M220" i="313"/>
  <c r="L10" i="313"/>
  <c r="I295" i="313"/>
  <c r="K6" i="313"/>
  <c r="M62" i="313"/>
  <c r="C159" i="313"/>
  <c r="D99" i="313"/>
  <c r="F91" i="313"/>
  <c r="E261" i="313"/>
  <c r="D141" i="313"/>
  <c r="D67" i="313"/>
  <c r="F194" i="313"/>
  <c r="E188" i="313"/>
  <c r="M57" i="313"/>
  <c r="L152" i="313"/>
  <c r="D117" i="313"/>
  <c r="J204" i="313"/>
  <c r="J270" i="313"/>
  <c r="D128" i="313"/>
  <c r="J223" i="313"/>
  <c r="E145" i="313"/>
  <c r="K84" i="313"/>
  <c r="K111" i="313"/>
  <c r="F262" i="313"/>
  <c r="I229" i="313"/>
  <c r="D277" i="313"/>
  <c r="M215" i="313"/>
  <c r="E262" i="313"/>
  <c r="F198" i="313"/>
  <c r="H171" i="313"/>
  <c r="H77" i="313"/>
  <c r="M242" i="313"/>
  <c r="E68" i="313"/>
  <c r="L56" i="313"/>
  <c r="D6" i="313"/>
  <c r="C270" i="313"/>
  <c r="L31" i="313"/>
  <c r="I29" i="313"/>
  <c r="M84" i="313"/>
  <c r="F79" i="313"/>
  <c r="H166" i="313"/>
  <c r="H105" i="313"/>
  <c r="L244" i="313"/>
  <c r="J301" i="313"/>
  <c r="E240" i="313"/>
  <c r="K101" i="313"/>
  <c r="L175" i="313"/>
  <c r="C291" i="313"/>
  <c r="F123" i="313"/>
  <c r="K301" i="313"/>
  <c r="J57" i="313"/>
  <c r="I289" i="313"/>
  <c r="C227" i="313"/>
  <c r="E184" i="313"/>
  <c r="M26" i="313"/>
  <c r="M113" i="313"/>
  <c r="K117" i="313"/>
  <c r="D262" i="313"/>
  <c r="I120" i="313"/>
  <c r="D112" i="313"/>
  <c r="J99" i="313"/>
  <c r="C229" i="313"/>
  <c r="F141" i="313"/>
  <c r="I78" i="313"/>
  <c r="F187" i="313"/>
  <c r="I138" i="313"/>
  <c r="J257" i="313"/>
  <c r="F85" i="313"/>
  <c r="M116" i="313"/>
  <c r="D221" i="313"/>
  <c r="E26" i="313"/>
  <c r="M159" i="313"/>
  <c r="E13" i="313"/>
  <c r="D73" i="313"/>
  <c r="E259" i="313"/>
  <c r="I183" i="313"/>
  <c r="H35" i="313"/>
  <c r="H245" i="313"/>
  <c r="C91" i="313"/>
  <c r="G94" i="313"/>
  <c r="F139" i="313"/>
  <c r="H80" i="313"/>
  <c r="D85" i="313"/>
  <c r="J147" i="313"/>
  <c r="E95" i="313"/>
  <c r="L89" i="313"/>
  <c r="J100" i="313"/>
  <c r="H79" i="313"/>
  <c r="F101" i="313"/>
  <c r="J253" i="313"/>
  <c r="L177" i="313"/>
  <c r="D197" i="313"/>
  <c r="J46" i="313"/>
  <c r="G174" i="313"/>
  <c r="K231" i="313"/>
  <c r="M115" i="313"/>
  <c r="J162" i="313"/>
  <c r="D243" i="313"/>
  <c r="E133" i="313"/>
  <c r="L202" i="313"/>
  <c r="D210" i="313"/>
  <c r="I77" i="313"/>
  <c r="J16" i="313"/>
  <c r="K155" i="313"/>
  <c r="E164" i="313"/>
  <c r="K181" i="313"/>
  <c r="L108" i="313"/>
  <c r="K83" i="313"/>
  <c r="K237" i="313"/>
  <c r="H271" i="313"/>
  <c r="J105" i="313"/>
  <c r="E260" i="313"/>
  <c r="J65" i="313"/>
  <c r="D29" i="313"/>
  <c r="E301" i="313"/>
  <c r="G28" i="313"/>
  <c r="C231" i="313"/>
  <c r="D134" i="313"/>
  <c r="L283" i="313"/>
  <c r="C61" i="313"/>
  <c r="F72" i="313"/>
  <c r="G59" i="313"/>
  <c r="C298" i="313"/>
  <c r="M277" i="313"/>
  <c r="C152" i="313"/>
  <c r="D39" i="313"/>
  <c r="K189" i="313"/>
  <c r="G49" i="313"/>
  <c r="I27" i="313"/>
  <c r="K166" i="313"/>
  <c r="D181" i="313"/>
  <c r="K198" i="313"/>
  <c r="M83" i="313"/>
  <c r="L295" i="313"/>
  <c r="C180" i="313"/>
  <c r="E193" i="313"/>
  <c r="L16" i="313"/>
  <c r="I268" i="313"/>
  <c r="M142" i="313"/>
  <c r="C217" i="313"/>
  <c r="D14" i="313"/>
  <c r="E57" i="313"/>
  <c r="C303" i="313"/>
  <c r="I154" i="313"/>
  <c r="K129" i="313"/>
  <c r="J251" i="313"/>
  <c r="K41" i="313"/>
  <c r="M13" i="313"/>
  <c r="D194" i="313"/>
  <c r="G156" i="313"/>
  <c r="J76" i="313"/>
  <c r="K44" i="313"/>
  <c r="C271" i="313"/>
  <c r="C235" i="313"/>
  <c r="M25" i="313"/>
  <c r="I231" i="313"/>
  <c r="I188" i="313"/>
  <c r="K303" i="313"/>
  <c r="D40" i="313"/>
  <c r="E19" i="313"/>
  <c r="M196" i="313"/>
  <c r="F182" i="313"/>
  <c r="F124" i="313"/>
  <c r="M11" i="313"/>
  <c r="I141" i="313"/>
  <c r="G86" i="313"/>
  <c r="K10" i="313"/>
  <c r="G184" i="313"/>
  <c r="C114" i="313"/>
  <c r="C104" i="313"/>
  <c r="J210" i="313"/>
  <c r="D218" i="313"/>
  <c r="K74" i="313"/>
  <c r="I118" i="313"/>
  <c r="F76" i="313"/>
  <c r="C155" i="313"/>
  <c r="I79" i="313"/>
  <c r="L52" i="313"/>
  <c r="H248" i="313"/>
  <c r="F195" i="313"/>
  <c r="E138" i="313"/>
  <c r="D5" i="313"/>
  <c r="H33" i="313"/>
  <c r="J273" i="313"/>
  <c r="K54" i="313"/>
  <c r="I7" i="313"/>
  <c r="I200" i="313"/>
  <c r="E185" i="313"/>
  <c r="D235" i="313"/>
  <c r="C213" i="313"/>
  <c r="K271" i="313"/>
  <c r="L97" i="313"/>
  <c r="G178" i="313"/>
  <c r="I50" i="313"/>
  <c r="D246" i="313"/>
  <c r="G114" i="313"/>
  <c r="F202" i="313"/>
  <c r="J86" i="313"/>
  <c r="K196" i="313"/>
  <c r="J249" i="313"/>
  <c r="J169" i="313"/>
  <c r="H134" i="313"/>
  <c r="M214" i="313"/>
  <c r="H61" i="313"/>
  <c r="G144" i="313"/>
  <c r="D59" i="313"/>
  <c r="I172" i="313"/>
  <c r="J142" i="313"/>
  <c r="L163" i="313"/>
  <c r="G31" i="313"/>
  <c r="I117" i="313"/>
  <c r="C144" i="313"/>
  <c r="F20" i="313"/>
  <c r="K27" i="313"/>
  <c r="C160" i="313"/>
  <c r="F218" i="313"/>
  <c r="H172" i="313"/>
  <c r="I296" i="313"/>
  <c r="M261" i="313"/>
  <c r="M254" i="313"/>
  <c r="L189" i="313"/>
  <c r="J168" i="313"/>
  <c r="G113" i="313"/>
  <c r="J135" i="313"/>
  <c r="J25" i="313"/>
  <c r="J267" i="313"/>
  <c r="H273" i="313"/>
  <c r="I164" i="313"/>
  <c r="I143" i="313"/>
  <c r="C157" i="313"/>
  <c r="L280" i="313"/>
  <c r="C177" i="313"/>
  <c r="E131" i="313"/>
  <c r="M46" i="313"/>
  <c r="D265" i="313"/>
  <c r="G231" i="313"/>
  <c r="G16" i="313"/>
  <c r="G194" i="313"/>
  <c r="D102" i="313"/>
  <c r="M124" i="313"/>
  <c r="H58" i="313"/>
  <c r="D126" i="313"/>
  <c r="G201" i="313"/>
  <c r="G214" i="313"/>
  <c r="D295" i="313"/>
  <c r="D153" i="313"/>
  <c r="L193" i="313"/>
  <c r="M160" i="313"/>
  <c r="H120" i="313"/>
  <c r="M276" i="313"/>
  <c r="H233" i="313"/>
  <c r="H121" i="313"/>
  <c r="C167" i="313"/>
  <c r="F99" i="313"/>
  <c r="I287" i="313"/>
  <c r="L261" i="313"/>
  <c r="L176" i="313"/>
  <c r="E103" i="313"/>
  <c r="G219" i="313"/>
  <c r="E107" i="313"/>
  <c r="J122" i="313"/>
  <c r="I47" i="313"/>
  <c r="M99" i="313"/>
  <c r="E25" i="313"/>
  <c r="M141" i="313"/>
  <c r="F150" i="313"/>
  <c r="K187" i="313"/>
  <c r="E237" i="313"/>
  <c r="C257" i="313"/>
  <c r="C72" i="313"/>
  <c r="G304" i="313"/>
  <c r="L180" i="313"/>
  <c r="L170" i="313"/>
  <c r="G106" i="313"/>
  <c r="F216" i="313"/>
  <c r="D189" i="313"/>
  <c r="D168" i="313"/>
  <c r="D107" i="313"/>
  <c r="I155" i="313"/>
  <c r="C192" i="313"/>
  <c r="I299" i="313"/>
  <c r="C64" i="313"/>
  <c r="C240" i="313"/>
  <c r="F209" i="313"/>
  <c r="C128" i="313"/>
  <c r="H43" i="313"/>
  <c r="G71" i="313"/>
  <c r="K214" i="313"/>
  <c r="H133" i="313"/>
  <c r="H32" i="313"/>
  <c r="J202" i="313"/>
  <c r="L168" i="313"/>
  <c r="E54" i="313"/>
  <c r="E253" i="313"/>
  <c r="E122" i="313"/>
  <c r="D116" i="313"/>
  <c r="F164" i="313"/>
  <c r="C272" i="313"/>
  <c r="M249" i="313"/>
  <c r="L120" i="313"/>
  <c r="D88" i="313"/>
  <c r="G162" i="313"/>
  <c r="J174" i="313"/>
  <c r="K194" i="313"/>
  <c r="M38" i="313"/>
  <c r="E194" i="313"/>
  <c r="H112" i="313"/>
  <c r="D261" i="313"/>
  <c r="L269" i="313"/>
  <c r="D75" i="313"/>
  <c r="K34" i="313"/>
  <c r="M39" i="313"/>
  <c r="E196" i="313"/>
  <c r="E49" i="313"/>
  <c r="L38" i="313"/>
  <c r="D79" i="313"/>
  <c r="G127" i="313"/>
  <c r="M88" i="313"/>
  <c r="H10" i="313"/>
  <c r="L174" i="313"/>
  <c r="C94" i="313"/>
  <c r="H154" i="313"/>
  <c r="F93" i="313"/>
  <c r="G139" i="313"/>
  <c r="L74" i="313"/>
  <c r="G58" i="313"/>
  <c r="K57" i="313"/>
  <c r="E88" i="313"/>
  <c r="I42" i="313"/>
  <c r="J98" i="313"/>
  <c r="E108" i="313"/>
  <c r="H54" i="313"/>
  <c r="M237" i="313"/>
  <c r="J197" i="313"/>
  <c r="H86" i="313"/>
  <c r="F146" i="313"/>
  <c r="H185" i="313"/>
  <c r="G80" i="313"/>
  <c r="J64" i="313"/>
  <c r="J131" i="313"/>
  <c r="D282" i="313"/>
  <c r="I240" i="313"/>
  <c r="M170" i="313"/>
  <c r="C6" i="313"/>
  <c r="L200" i="313"/>
  <c r="F159" i="313"/>
  <c r="L207" i="313"/>
  <c r="M157" i="313"/>
  <c r="M103" i="313"/>
  <c r="I28" i="313"/>
  <c r="C77" i="313"/>
  <c r="L141" i="313"/>
  <c r="L148" i="313"/>
  <c r="E296" i="313"/>
  <c r="I59" i="313"/>
  <c r="L254" i="313"/>
  <c r="C140" i="313"/>
  <c r="J32" i="313"/>
  <c r="D266" i="313"/>
  <c r="D23" i="313"/>
  <c r="K173" i="313"/>
  <c r="H13" i="313"/>
  <c r="G277" i="313"/>
  <c r="J54" i="313"/>
  <c r="H64" i="313"/>
  <c r="J292" i="313"/>
  <c r="J239" i="313"/>
  <c r="K28" i="313"/>
  <c r="J118" i="313"/>
  <c r="G288" i="313"/>
  <c r="J280" i="313"/>
  <c r="K7" i="313"/>
  <c r="G165" i="313"/>
  <c r="M108" i="313"/>
  <c r="G12" i="313"/>
  <c r="I31" i="313"/>
  <c r="K223" i="313"/>
  <c r="C122" i="313"/>
  <c r="H84" i="313"/>
  <c r="F236" i="313"/>
  <c r="K262" i="313"/>
  <c r="G14" i="313"/>
  <c r="H123" i="313"/>
  <c r="D200" i="313"/>
  <c r="L66" i="313"/>
  <c r="E235" i="313"/>
  <c r="G213" i="313"/>
  <c r="G271" i="313"/>
  <c r="K258" i="313"/>
  <c r="M178" i="313"/>
  <c r="C120" i="313"/>
  <c r="H76" i="313"/>
  <c r="K79" i="313"/>
  <c r="F252" i="313"/>
  <c r="J293" i="313"/>
  <c r="D71" i="313"/>
  <c r="K297" i="313"/>
  <c r="D100" i="313"/>
  <c r="J5" i="313"/>
  <c r="I187" i="313"/>
  <c r="E153" i="313"/>
  <c r="D176" i="313"/>
  <c r="L221" i="313"/>
  <c r="I37" i="313"/>
  <c r="G247" i="313"/>
  <c r="D32" i="313"/>
  <c r="D114" i="313"/>
  <c r="F34" i="313"/>
  <c r="L82" i="313"/>
  <c r="K211" i="313"/>
  <c r="H14" i="313"/>
  <c r="I208" i="313"/>
  <c r="L113" i="313"/>
  <c r="M270" i="313"/>
  <c r="C25" i="313"/>
  <c r="E247" i="313"/>
  <c r="C100" i="313"/>
  <c r="G26" i="313"/>
  <c r="L96" i="313"/>
  <c r="E167" i="313"/>
  <c r="I212" i="313"/>
  <c r="D234" i="313"/>
  <c r="F65" i="313"/>
  <c r="L50" i="313"/>
  <c r="D159" i="313"/>
  <c r="I82" i="313"/>
  <c r="E70" i="313"/>
  <c r="J107" i="313"/>
  <c r="C187" i="313"/>
  <c r="C281" i="313"/>
  <c r="L144" i="313"/>
  <c r="G52" i="313"/>
  <c r="F112" i="313"/>
  <c r="I40" i="313"/>
  <c r="E229" i="313"/>
  <c r="J262" i="313"/>
  <c r="D78" i="313"/>
  <c r="D20" i="313"/>
  <c r="D138" i="313"/>
  <c r="G160" i="313"/>
  <c r="M85" i="313"/>
  <c r="H118" i="313"/>
  <c r="M95" i="313"/>
  <c r="K273" i="313"/>
  <c r="H100" i="313"/>
  <c r="D110" i="313"/>
  <c r="F33" i="313"/>
  <c r="M9" i="313"/>
  <c r="G158" i="313"/>
  <c r="H51" i="313"/>
  <c r="H5" i="313"/>
  <c r="I35" i="313"/>
  <c r="C65" i="313"/>
  <c r="L83" i="313"/>
  <c r="E168" i="313"/>
  <c r="K123" i="313"/>
  <c r="K124" i="313"/>
  <c r="F131" i="313"/>
  <c r="G207" i="313"/>
  <c r="M265" i="313"/>
  <c r="I131" i="313"/>
  <c r="M129" i="313"/>
  <c r="K240" i="313"/>
  <c r="D166" i="313"/>
  <c r="M264" i="313"/>
  <c r="H40" i="313"/>
  <c r="D113" i="313"/>
  <c r="C212" i="313"/>
  <c r="E29" i="313"/>
  <c r="E24" i="313"/>
  <c r="C50" i="313"/>
  <c r="G236" i="313"/>
  <c r="J114" i="313"/>
  <c r="J184" i="313"/>
  <c r="J72" i="313"/>
  <c r="H28" i="313"/>
  <c r="F206" i="313"/>
  <c r="F147" i="313"/>
  <c r="K277" i="313"/>
  <c r="K234" i="313"/>
  <c r="K270" i="313"/>
  <c r="E233" i="313"/>
  <c r="M10" i="313"/>
  <c r="F55" i="313"/>
  <c r="C53" i="313"/>
  <c r="K248" i="313"/>
  <c r="H269" i="313"/>
  <c r="F183" i="313"/>
  <c r="D34" i="313"/>
  <c r="M42" i="313"/>
  <c r="L196" i="313"/>
  <c r="G175" i="313"/>
  <c r="C98" i="313"/>
  <c r="H20" i="313"/>
  <c r="M300" i="313"/>
  <c r="K259" i="313"/>
  <c r="G112" i="313"/>
  <c r="K267" i="313"/>
  <c r="E208" i="313"/>
  <c r="J279" i="313"/>
  <c r="G146" i="313"/>
  <c r="H247" i="313"/>
  <c r="K138" i="313"/>
  <c r="G48" i="313"/>
  <c r="F43" i="313"/>
  <c r="C12" i="313"/>
  <c r="L214" i="313"/>
  <c r="L73" i="313"/>
  <c r="J209" i="313"/>
  <c r="F214" i="313"/>
  <c r="J182" i="313"/>
  <c r="K186" i="313"/>
  <c r="C232" i="313"/>
  <c r="J206" i="313"/>
  <c r="L32" i="313"/>
  <c r="F267" i="313"/>
  <c r="C220" i="313"/>
  <c r="H227" i="313"/>
  <c r="J23" i="313"/>
  <c r="C264" i="313"/>
  <c r="F170" i="313"/>
  <c r="G65" i="313"/>
  <c r="K39" i="313"/>
  <c r="C46" i="313"/>
  <c r="I247" i="313"/>
  <c r="C76" i="313"/>
  <c r="L129" i="313"/>
  <c r="I12" i="313"/>
  <c r="D255" i="313"/>
  <c r="I235" i="313"/>
  <c r="F191" i="313"/>
  <c r="I184" i="313"/>
  <c r="F18" i="313"/>
  <c r="E129" i="313"/>
  <c r="L71" i="313"/>
  <c r="C166" i="313"/>
  <c r="L104" i="313"/>
  <c r="E198" i="313"/>
  <c r="C169" i="313"/>
  <c r="J92" i="313"/>
  <c r="L139" i="313"/>
  <c r="I198" i="313"/>
  <c r="E71" i="313"/>
  <c r="J71" i="313"/>
  <c r="E79" i="313"/>
  <c r="H280" i="313"/>
  <c r="L7" i="313"/>
  <c r="E120" i="313"/>
  <c r="I30" i="313"/>
  <c r="L149" i="313"/>
  <c r="H288" i="313"/>
  <c r="E38" i="313"/>
  <c r="C54" i="313"/>
  <c r="L29" i="313"/>
  <c r="K197" i="313"/>
  <c r="K90" i="313"/>
  <c r="I19" i="313"/>
  <c r="J158" i="313"/>
  <c r="G35" i="313"/>
  <c r="C57" i="313"/>
  <c r="D16" i="313"/>
  <c r="G117" i="313"/>
  <c r="I180" i="313"/>
  <c r="I186" i="313"/>
  <c r="K159" i="313"/>
  <c r="E159" i="313"/>
  <c r="I70" i="313"/>
  <c r="H127" i="313"/>
  <c r="J187" i="313"/>
  <c r="D171" i="313"/>
  <c r="M218" i="313"/>
  <c r="J117" i="313"/>
  <c r="H27" i="313"/>
  <c r="D292" i="313"/>
  <c r="J269" i="313"/>
  <c r="K160" i="313"/>
  <c r="L63" i="313"/>
  <c r="E250" i="313"/>
  <c r="D42" i="313"/>
  <c r="J245" i="313"/>
  <c r="F13" i="313"/>
  <c r="F94" i="313"/>
  <c r="J259" i="313"/>
  <c r="J189" i="313"/>
  <c r="K202" i="313"/>
  <c r="E288" i="313"/>
  <c r="M267" i="313"/>
  <c r="L281" i="313"/>
  <c r="K152" i="313"/>
  <c r="L6" i="313"/>
  <c r="M136" i="313"/>
  <c r="D52" i="313"/>
  <c r="D55" i="313"/>
  <c r="I264" i="313"/>
  <c r="J211" i="313"/>
  <c r="M171" i="313"/>
  <c r="F203" i="313"/>
  <c r="D105" i="313"/>
  <c r="L216" i="313"/>
  <c r="H65" i="313"/>
  <c r="I92" i="313"/>
  <c r="G228" i="313"/>
  <c r="M209" i="313"/>
  <c r="K280" i="313"/>
  <c r="H132" i="313"/>
  <c r="H165" i="313"/>
  <c r="I302" i="313"/>
  <c r="G76" i="313"/>
  <c r="E277" i="313"/>
  <c r="G152" i="313"/>
  <c r="H208" i="313"/>
  <c r="C156" i="313"/>
  <c r="G270" i="313"/>
  <c r="D84" i="313"/>
  <c r="D215" i="313"/>
  <c r="M47" i="313"/>
  <c r="C263" i="313"/>
  <c r="J39" i="313"/>
  <c r="E90" i="313"/>
  <c r="F168" i="313"/>
  <c r="M200" i="313"/>
  <c r="K5" i="313"/>
  <c r="H144" i="313"/>
  <c r="H164" i="313"/>
  <c r="C133" i="313"/>
  <c r="I176" i="313"/>
  <c r="C33" i="313"/>
  <c r="I248" i="313"/>
  <c r="M112" i="313"/>
  <c r="H267" i="313"/>
  <c r="C135" i="313"/>
  <c r="G221" i="313"/>
  <c r="G7" i="313"/>
  <c r="I259" i="313"/>
  <c r="F52" i="313"/>
  <c r="K86" i="313"/>
  <c r="D172" i="313"/>
  <c r="K233" i="313"/>
  <c r="L112" i="313"/>
  <c r="K19" i="313"/>
  <c r="K175" i="313"/>
  <c r="F134" i="313"/>
  <c r="F37" i="313"/>
  <c r="M301" i="313"/>
  <c r="D213" i="313"/>
  <c r="E179" i="313"/>
  <c r="K146" i="313"/>
  <c r="H34" i="313"/>
  <c r="D270" i="313"/>
  <c r="E227" i="313"/>
  <c r="E100" i="313"/>
  <c r="F84" i="313"/>
  <c r="H126" i="313"/>
  <c r="F142" i="313"/>
  <c r="D284" i="313"/>
  <c r="L171" i="313"/>
  <c r="L186" i="313"/>
  <c r="G34" i="313"/>
  <c r="C267" i="313"/>
  <c r="H277" i="313"/>
  <c r="E263" i="313"/>
  <c r="F28" i="313"/>
  <c r="C16" i="313"/>
  <c r="L76" i="313"/>
  <c r="I127" i="313"/>
  <c r="C175" i="313"/>
  <c r="G166" i="313"/>
  <c r="E163" i="313"/>
  <c r="H90" i="313"/>
  <c r="I292" i="313"/>
  <c r="H295" i="313"/>
  <c r="D193" i="313"/>
  <c r="M236" i="313"/>
  <c r="D58" i="313"/>
  <c r="G40" i="313"/>
  <c r="G89" i="313"/>
  <c r="I193" i="313"/>
  <c r="J194" i="313"/>
  <c r="F73" i="313"/>
  <c r="L263" i="313"/>
  <c r="M82" i="313"/>
  <c r="I60" i="313"/>
  <c r="F300" i="313"/>
  <c r="I218" i="313"/>
  <c r="I300" i="313"/>
  <c r="L35" i="313"/>
  <c r="D97" i="313"/>
  <c r="G91" i="313"/>
  <c r="I87" i="313"/>
  <c r="E80" i="313"/>
  <c r="J77" i="313"/>
  <c r="M73" i="313"/>
  <c r="I158" i="313"/>
  <c r="C233" i="313"/>
  <c r="L75" i="313"/>
  <c r="F196" i="313"/>
  <c r="L267" i="313"/>
  <c r="G50" i="313"/>
  <c r="F25" i="313"/>
  <c r="J178" i="313"/>
  <c r="L245" i="313"/>
  <c r="I263" i="313"/>
  <c r="C246" i="313"/>
  <c r="H209" i="313"/>
  <c r="L8" i="313"/>
  <c r="H57" i="313"/>
  <c r="E182" i="313"/>
  <c r="L217" i="313"/>
  <c r="D184" i="313"/>
  <c r="H92" i="313"/>
  <c r="C245" i="313"/>
  <c r="E214" i="313"/>
  <c r="C207" i="313"/>
  <c r="L262" i="313"/>
  <c r="G101" i="313"/>
  <c r="D140" i="313"/>
  <c r="G32" i="313"/>
  <c r="M77" i="313"/>
  <c r="M263" i="313"/>
  <c r="F122" i="313"/>
  <c r="L192" i="313"/>
  <c r="L255" i="313"/>
  <c r="L185" i="313"/>
  <c r="J233" i="313"/>
  <c r="F253" i="313"/>
  <c r="M18" i="313"/>
  <c r="M68" i="313"/>
  <c r="L106" i="313"/>
  <c r="L250" i="313"/>
  <c r="H46" i="313"/>
  <c r="K213" i="313"/>
  <c r="C88" i="313"/>
  <c r="M239" i="313"/>
  <c r="K174" i="313"/>
  <c r="H71" i="313"/>
  <c r="M130" i="313"/>
  <c r="F160" i="313"/>
  <c r="I244" i="313"/>
  <c r="C189" i="313"/>
  <c r="G262" i="313"/>
  <c r="H189" i="313"/>
  <c r="D274" i="313"/>
  <c r="E147" i="313"/>
  <c r="H186" i="313"/>
  <c r="H42" i="313"/>
  <c r="M53" i="313"/>
  <c r="C184" i="313"/>
  <c r="E91" i="313"/>
  <c r="J200" i="313"/>
  <c r="C105" i="313"/>
  <c r="F299" i="313"/>
  <c r="L134" i="313"/>
  <c r="J27" i="313"/>
  <c r="E7" i="313"/>
  <c r="I272" i="313"/>
  <c r="G43" i="313"/>
  <c r="J123" i="313"/>
  <c r="C280" i="313"/>
  <c r="C153" i="313"/>
  <c r="I46" i="313"/>
  <c r="G83" i="313"/>
  <c r="L249" i="313"/>
  <c r="I51" i="313"/>
  <c r="C119" i="313"/>
  <c r="E291" i="313"/>
  <c r="L162" i="313"/>
  <c r="H249" i="313"/>
  <c r="H25" i="313"/>
  <c r="I85" i="313"/>
  <c r="F117" i="313"/>
  <c r="D77" i="313"/>
  <c r="J50" i="313"/>
  <c r="L69" i="313"/>
  <c r="I215" i="313"/>
  <c r="K221" i="313"/>
  <c r="D155" i="313"/>
  <c r="M233" i="313"/>
  <c r="J228" i="313"/>
  <c r="L150" i="313"/>
  <c r="J170" i="313"/>
  <c r="I45" i="313"/>
  <c r="G235" i="313"/>
  <c r="E217" i="313"/>
  <c r="L25" i="313"/>
  <c r="I75" i="313"/>
  <c r="F165" i="313"/>
  <c r="K119" i="313"/>
  <c r="I270" i="313"/>
  <c r="C221" i="313"/>
  <c r="C170" i="313"/>
  <c r="G229" i="313"/>
  <c r="L215" i="313"/>
  <c r="H234" i="313"/>
  <c r="F92" i="313"/>
  <c r="F234" i="313"/>
  <c r="G17" i="313"/>
  <c r="K40" i="313"/>
  <c r="L137" i="313"/>
  <c r="M272" i="313"/>
  <c r="F104" i="313"/>
  <c r="H291" i="313"/>
  <c r="E55" i="313"/>
  <c r="F248" i="313"/>
  <c r="L61" i="313"/>
  <c r="L42" i="313"/>
  <c r="K140" i="313"/>
  <c r="G150" i="313"/>
  <c r="J82" i="313"/>
  <c r="F68" i="313"/>
  <c r="I210" i="313"/>
  <c r="K113" i="313"/>
  <c r="L64" i="313"/>
  <c r="L277" i="313"/>
  <c r="D143" i="313"/>
  <c r="I148" i="313"/>
  <c r="D182" i="313"/>
  <c r="J129" i="313"/>
  <c r="K118" i="313"/>
  <c r="D76" i="313"/>
  <c r="H98" i="313"/>
  <c r="F6" i="313"/>
  <c r="M174" i="313"/>
  <c r="E258" i="313"/>
  <c r="C116" i="313"/>
  <c r="E45" i="313"/>
  <c r="L286" i="313"/>
  <c r="D124" i="313"/>
  <c r="H148" i="313"/>
  <c r="D219" i="313"/>
  <c r="E274" i="313"/>
  <c r="M185" i="313"/>
  <c r="K23" i="313"/>
  <c r="M96" i="313"/>
  <c r="C253" i="313"/>
  <c r="I90" i="313"/>
  <c r="E234" i="313"/>
  <c r="L43" i="313"/>
  <c r="F231" i="313"/>
  <c r="L46" i="313"/>
  <c r="J155" i="313"/>
  <c r="C143" i="313"/>
  <c r="H211" i="313"/>
  <c r="L275" i="313"/>
  <c r="J6" i="313"/>
  <c r="E236" i="313"/>
  <c r="E42" i="313"/>
  <c r="G97" i="313"/>
  <c r="I41" i="313"/>
  <c r="I24" i="313"/>
  <c r="E180" i="313"/>
  <c r="G206" i="313"/>
  <c r="E50" i="313"/>
  <c r="K63" i="313"/>
  <c r="F215" i="313"/>
  <c r="H91" i="313"/>
  <c r="L247" i="313"/>
  <c r="G63" i="313"/>
  <c r="H162" i="313"/>
  <c r="L78" i="313"/>
  <c r="M234" i="313"/>
  <c r="I68" i="313"/>
  <c r="F212" i="313"/>
  <c r="J97" i="313"/>
  <c r="L115" i="313"/>
  <c r="D30" i="313"/>
  <c r="G10" i="313"/>
  <c r="E283" i="313"/>
  <c r="C13" i="313"/>
  <c r="G263" i="313"/>
  <c r="F161" i="313"/>
  <c r="K295" i="313"/>
  <c r="E20" i="313"/>
  <c r="L279" i="313"/>
  <c r="L153" i="313"/>
  <c r="J188" i="313"/>
  <c r="C40" i="313"/>
  <c r="G215" i="313"/>
  <c r="D291" i="313"/>
  <c r="H159" i="313"/>
  <c r="J229" i="313"/>
  <c r="F136" i="313"/>
  <c r="E189" i="313"/>
  <c r="H206" i="313"/>
  <c r="F102" i="313"/>
  <c r="M298" i="313"/>
  <c r="F268" i="313"/>
  <c r="M285" i="313"/>
  <c r="L13" i="313"/>
  <c r="F277" i="313"/>
  <c r="M143" i="313"/>
  <c r="E62" i="313"/>
  <c r="L30" i="313"/>
  <c r="C10" i="313"/>
  <c r="E53" i="313"/>
  <c r="M182" i="313"/>
  <c r="J91" i="313"/>
  <c r="K16" i="313"/>
  <c r="M180" i="313"/>
  <c r="C279" i="313"/>
  <c r="L72" i="313"/>
  <c r="E115" i="313"/>
  <c r="E173" i="313"/>
  <c r="I277" i="313"/>
  <c r="K147" i="313"/>
  <c r="D177" i="313"/>
  <c r="G45" i="313"/>
  <c r="L282" i="313"/>
  <c r="L228" i="313"/>
  <c r="I226" i="313"/>
  <c r="D306" i="313"/>
  <c r="I67" i="313"/>
  <c r="C101" i="313"/>
  <c r="F306" i="313"/>
  <c r="F174" i="313"/>
  <c r="D72" i="313"/>
  <c r="H179" i="313"/>
  <c r="I291" i="313"/>
  <c r="F46" i="313"/>
  <c r="L41" i="313"/>
  <c r="D123" i="313"/>
  <c r="E268" i="313"/>
  <c r="G292" i="313"/>
  <c r="J294" i="313"/>
  <c r="F67" i="313"/>
  <c r="J183" i="313"/>
  <c r="M122" i="313"/>
  <c r="D280" i="313"/>
  <c r="F237" i="313"/>
  <c r="C223" i="313"/>
  <c r="F26" i="313"/>
  <c r="E280" i="313"/>
  <c r="G29" i="313"/>
  <c r="J70" i="313"/>
  <c r="F58" i="313"/>
  <c r="E41" i="313"/>
  <c r="H299" i="313"/>
  <c r="C42" i="313"/>
  <c r="M203" i="313"/>
  <c r="K109" i="313"/>
  <c r="D38" i="313"/>
  <c r="G98" i="313"/>
  <c r="L91" i="313"/>
  <c r="C186" i="313"/>
  <c r="C179" i="313"/>
  <c r="G179" i="313"/>
  <c r="I284" i="313"/>
  <c r="M40" i="313"/>
  <c r="J298" i="313"/>
  <c r="D63" i="313"/>
  <c r="H246" i="313"/>
  <c r="K141" i="313"/>
  <c r="G8" i="313"/>
  <c r="E244" i="313"/>
  <c r="D129" i="313"/>
  <c r="G242" i="313"/>
  <c r="K150" i="313"/>
  <c r="K49" i="313"/>
  <c r="G169" i="313"/>
  <c r="E125" i="313"/>
  <c r="C178" i="313"/>
  <c r="L187" i="313"/>
  <c r="C282" i="313"/>
  <c r="F296" i="313"/>
  <c r="I196" i="313"/>
  <c r="G110" i="313"/>
  <c r="M198" i="313"/>
  <c r="M195" i="313"/>
  <c r="H160" i="313"/>
  <c r="L172" i="313"/>
  <c r="G272" i="313"/>
  <c r="E212" i="313"/>
  <c r="I100" i="313"/>
  <c r="K62" i="313"/>
  <c r="I266" i="313"/>
  <c r="K17" i="313"/>
  <c r="M92" i="313"/>
  <c r="F108" i="313"/>
  <c r="C292" i="313"/>
  <c r="J28" i="313"/>
  <c r="I221" i="313"/>
  <c r="I64" i="313"/>
  <c r="J26" i="313"/>
  <c r="D285" i="313"/>
  <c r="J145" i="313"/>
  <c r="J282" i="313"/>
  <c r="C248" i="313"/>
  <c r="M189" i="313"/>
  <c r="C99" i="313"/>
  <c r="C197" i="313"/>
  <c r="M257" i="313"/>
  <c r="J231" i="313"/>
  <c r="J157" i="313"/>
  <c r="D212" i="313"/>
  <c r="G210" i="313"/>
  <c r="M23" i="313"/>
  <c r="G145" i="313"/>
  <c r="F62" i="313"/>
  <c r="J290" i="313"/>
  <c r="L179" i="313"/>
  <c r="F69" i="313"/>
  <c r="J299" i="313"/>
  <c r="G246" i="313"/>
  <c r="G138" i="313"/>
  <c r="H52" i="313"/>
  <c r="H292" i="313"/>
  <c r="D18" i="313"/>
  <c r="M104" i="313"/>
  <c r="E149" i="313"/>
  <c r="F301" i="313"/>
  <c r="H136" i="313"/>
  <c r="J232" i="313"/>
  <c r="L68" i="313"/>
  <c r="M154" i="313"/>
  <c r="K30" i="313"/>
  <c r="I113" i="313"/>
  <c r="I34" i="313"/>
  <c r="I83" i="313"/>
  <c r="I55" i="313"/>
  <c r="L79" i="313"/>
  <c r="D21" i="313"/>
  <c r="J207" i="313"/>
  <c r="F158" i="313"/>
  <c r="D241" i="313"/>
  <c r="M102" i="313"/>
  <c r="H251" i="313"/>
  <c r="I242" i="313"/>
  <c r="H55" i="313"/>
  <c r="I151" i="313"/>
  <c r="I257" i="313"/>
  <c r="I254" i="313"/>
  <c r="J215" i="313"/>
  <c r="H63" i="313"/>
  <c r="F295" i="313"/>
  <c r="M222" i="313"/>
  <c r="J287" i="313"/>
  <c r="E10" i="313"/>
  <c r="L201" i="313"/>
  <c r="G254" i="313"/>
  <c r="K238" i="313"/>
  <c r="D157" i="313"/>
  <c r="L49" i="313"/>
  <c r="H300" i="313"/>
  <c r="L85" i="313"/>
  <c r="J288" i="313"/>
  <c r="D109" i="313"/>
  <c r="C194" i="313"/>
  <c r="J286" i="313"/>
  <c r="D87" i="313"/>
  <c r="E245" i="313"/>
  <c r="I18" i="313"/>
  <c r="C35" i="313"/>
  <c r="I43" i="313"/>
  <c r="F189" i="313"/>
  <c r="L218" i="313"/>
  <c r="L248" i="313"/>
  <c r="M169" i="313"/>
  <c r="K144" i="313"/>
  <c r="G153" i="313"/>
  <c r="L21" i="313"/>
  <c r="D227" i="313"/>
  <c r="M274" i="313"/>
  <c r="D122" i="313"/>
  <c r="I150" i="313"/>
  <c r="K207" i="313"/>
  <c r="F220" i="313"/>
  <c r="M55" i="313"/>
  <c r="M279" i="313"/>
  <c r="G168" i="313"/>
  <c r="J242" i="313"/>
  <c r="M65" i="313"/>
  <c r="C219" i="313"/>
  <c r="F14" i="313"/>
  <c r="H301" i="313"/>
  <c r="I38" i="313"/>
  <c r="K69" i="313"/>
  <c r="C129" i="313"/>
  <c r="J53" i="313"/>
  <c r="G195" i="313"/>
  <c r="G123" i="313"/>
  <c r="E72" i="313"/>
  <c r="J80" i="313"/>
  <c r="G39" i="313"/>
  <c r="D263" i="313"/>
  <c r="J58" i="313"/>
  <c r="H176" i="313"/>
  <c r="J278" i="313"/>
  <c r="J61" i="313"/>
  <c r="C302" i="313"/>
  <c r="H193" i="313"/>
  <c r="C249" i="313"/>
  <c r="J15" i="313"/>
  <c r="I207" i="313"/>
  <c r="F208" i="313"/>
  <c r="H298" i="313"/>
  <c r="F230" i="313"/>
  <c r="D48" i="313"/>
  <c r="G189" i="313"/>
  <c r="F154" i="313"/>
  <c r="G147" i="313"/>
  <c r="L238" i="313"/>
  <c r="C158" i="313"/>
  <c r="E300" i="313"/>
  <c r="H44" i="313"/>
  <c r="E298" i="313"/>
  <c r="I107" i="313"/>
  <c r="I157" i="313"/>
  <c r="M35" i="313"/>
  <c r="D223" i="313"/>
  <c r="K35" i="313"/>
  <c r="G181" i="313"/>
  <c r="K148" i="313"/>
  <c r="H287" i="313"/>
  <c r="I56" i="313"/>
  <c r="J254" i="313"/>
  <c r="L223" i="313"/>
  <c r="H260" i="313"/>
  <c r="K65" i="313"/>
  <c r="F29" i="313"/>
  <c r="I112" i="313"/>
  <c r="G102" i="313"/>
  <c r="M101" i="313"/>
  <c r="L18" i="313"/>
  <c r="D65" i="313"/>
  <c r="F97" i="313"/>
  <c r="I239" i="313"/>
  <c r="J7" i="313"/>
  <c r="D304" i="313"/>
  <c r="C130" i="313"/>
  <c r="L147" i="313"/>
  <c r="K46" i="313"/>
  <c r="C268" i="313"/>
  <c r="G267" i="313"/>
  <c r="C260" i="313"/>
  <c r="K121" i="313"/>
  <c r="I121" i="313"/>
  <c r="J275" i="313"/>
  <c r="F242" i="313"/>
  <c r="I126" i="313"/>
  <c r="I133" i="313"/>
  <c r="E47" i="313"/>
  <c r="G88" i="313"/>
  <c r="L204" i="313"/>
  <c r="D271" i="313"/>
  <c r="E161" i="313"/>
  <c r="G9" i="313"/>
  <c r="J69" i="313"/>
  <c r="H115" i="313"/>
  <c r="G234" i="313"/>
  <c r="K272" i="313"/>
  <c r="E102" i="313"/>
  <c r="I49" i="313"/>
  <c r="H155" i="313"/>
  <c r="H53" i="313"/>
  <c r="F201" i="313"/>
  <c r="J166" i="313"/>
  <c r="L130" i="313"/>
  <c r="H45" i="313"/>
  <c r="L77" i="313"/>
  <c r="C62" i="313"/>
  <c r="H202" i="313"/>
  <c r="H285" i="313"/>
  <c r="H38" i="313"/>
  <c r="K265" i="313"/>
  <c r="L142" i="313"/>
  <c r="K26" i="313"/>
  <c r="H149" i="313"/>
  <c r="G159" i="313"/>
  <c r="E128" i="313"/>
  <c r="G143" i="313"/>
  <c r="J85" i="313"/>
  <c r="H167" i="313"/>
  <c r="I306" i="313"/>
  <c r="L303" i="313"/>
  <c r="C188" i="313"/>
  <c r="J35" i="313"/>
  <c r="J246" i="313"/>
  <c r="E242" i="313"/>
  <c r="H21" i="313"/>
  <c r="H12" i="313"/>
  <c r="H113" i="313"/>
  <c r="L151" i="313"/>
  <c r="J73" i="313"/>
  <c r="C41" i="313"/>
  <c r="G122" i="313"/>
  <c r="G108" i="313"/>
  <c r="M16" i="313"/>
  <c r="L287" i="313"/>
  <c r="H190" i="313"/>
  <c r="H207" i="313"/>
  <c r="C285" i="313"/>
  <c r="C196" i="313"/>
  <c r="F272" i="313"/>
  <c r="H101" i="313"/>
  <c r="I294" i="313"/>
  <c r="G25" i="313"/>
  <c r="K61" i="313"/>
  <c r="I170" i="313"/>
  <c r="C58" i="313"/>
  <c r="H138" i="313"/>
  <c r="L259" i="313"/>
  <c r="I303" i="313"/>
  <c r="C47" i="313"/>
  <c r="E269" i="313"/>
  <c r="L105" i="313"/>
  <c r="E170" i="313"/>
  <c r="I9" i="313"/>
  <c r="M37" i="313"/>
  <c r="F51" i="313"/>
  <c r="J30" i="313"/>
  <c r="I234" i="313"/>
  <c r="L135" i="313"/>
  <c r="I114" i="313"/>
  <c r="G125" i="313"/>
  <c r="C301" i="313"/>
  <c r="F7" i="313"/>
  <c r="E223" i="313"/>
  <c r="G264" i="313"/>
  <c r="J14" i="313"/>
  <c r="F120" i="313"/>
  <c r="C198" i="313"/>
  <c r="M43" i="313"/>
  <c r="F184" i="313"/>
  <c r="F30" i="313"/>
  <c r="K217" i="313"/>
  <c r="D211" i="313"/>
  <c r="M199" i="313"/>
  <c r="K47" i="313"/>
  <c r="J134" i="313"/>
  <c r="H215" i="313"/>
  <c r="J305" i="313"/>
  <c r="E306" i="313"/>
  <c r="D10" i="313"/>
  <c r="C84" i="313"/>
  <c r="J252" i="313"/>
  <c r="D225" i="313"/>
  <c r="F57" i="313"/>
  <c r="M86" i="313"/>
  <c r="G107" i="313"/>
  <c r="I262" i="313"/>
  <c r="K184" i="313"/>
  <c r="L272" i="313"/>
  <c r="F107" i="313"/>
  <c r="H72" i="313"/>
  <c r="K236" i="313"/>
  <c r="F41" i="313"/>
  <c r="J125" i="313"/>
  <c r="M133" i="313"/>
  <c r="I144" i="313"/>
  <c r="E192" i="313"/>
  <c r="I194" i="313"/>
  <c r="C7" i="313"/>
  <c r="I62" i="313"/>
  <c r="I52" i="313"/>
  <c r="E183" i="313"/>
  <c r="I265" i="313"/>
  <c r="G284" i="313"/>
  <c r="E16" i="313"/>
  <c r="K245" i="313"/>
  <c r="L155" i="313"/>
  <c r="J260" i="313"/>
  <c r="J51" i="313"/>
  <c r="C247" i="313"/>
  <c r="M292" i="313"/>
  <c r="C218" i="313"/>
  <c r="F211" i="313"/>
  <c r="H180" i="313"/>
  <c r="D206" i="313"/>
  <c r="H303" i="313"/>
  <c r="E65" i="313"/>
  <c r="I73" i="313"/>
  <c r="M139" i="313"/>
  <c r="I136" i="313"/>
  <c r="J138" i="313"/>
  <c r="L265" i="313"/>
  <c r="K178" i="313"/>
  <c r="C165" i="313"/>
  <c r="E78" i="313"/>
  <c r="L124" i="313"/>
  <c r="G77" i="313"/>
  <c r="K43" i="313"/>
  <c r="I166" i="313"/>
  <c r="D7" i="313"/>
  <c r="M74" i="313"/>
  <c r="L48" i="313"/>
  <c r="G47" i="313"/>
  <c r="L158" i="313"/>
  <c r="C139" i="313"/>
  <c r="J203" i="313"/>
  <c r="F44" i="313"/>
  <c r="J238" i="313"/>
  <c r="G54" i="313"/>
  <c r="D50" i="313"/>
  <c r="L23" i="313"/>
  <c r="M117" i="313"/>
  <c r="H278" i="313"/>
  <c r="G38" i="313"/>
  <c r="D147" i="313"/>
  <c r="K292" i="313"/>
  <c r="M12" i="313"/>
  <c r="I132" i="313"/>
  <c r="G74" i="313"/>
  <c r="C31" i="313"/>
  <c r="G115" i="313"/>
  <c r="C284" i="313"/>
  <c r="D43" i="313"/>
  <c r="D175" i="313"/>
  <c r="D256" i="313"/>
  <c r="K165" i="313"/>
  <c r="F263" i="313"/>
  <c r="J108" i="313"/>
  <c r="J136" i="313"/>
  <c r="K127" i="313"/>
  <c r="I197" i="313"/>
  <c r="H23" i="313"/>
  <c r="L136" i="313"/>
  <c r="J126" i="313"/>
  <c r="H236" i="313"/>
  <c r="E181" i="313"/>
  <c r="C96" i="313"/>
  <c r="K247" i="313"/>
  <c r="M33" i="313"/>
  <c r="D165" i="313"/>
  <c r="J19" i="313"/>
  <c r="D178" i="313"/>
  <c r="J283" i="313"/>
  <c r="G294" i="313"/>
  <c r="C127" i="313"/>
  <c r="F114" i="313"/>
  <c r="C239" i="313"/>
  <c r="G200" i="313"/>
  <c r="D298" i="313"/>
  <c r="D214" i="313"/>
  <c r="C92" i="313"/>
  <c r="L40" i="313"/>
  <c r="C265" i="313"/>
  <c r="F138" i="313"/>
  <c r="D186" i="313"/>
  <c r="C23" i="313"/>
  <c r="J219" i="313"/>
  <c r="K135" i="313"/>
  <c r="K246" i="313"/>
  <c r="C256" i="313"/>
  <c r="E171" i="313"/>
  <c r="M162" i="313"/>
  <c r="M183" i="313"/>
  <c r="K153" i="313"/>
  <c r="G93" i="313"/>
  <c r="H122" i="313"/>
  <c r="C75" i="313"/>
  <c r="K94" i="313"/>
  <c r="D70" i="313"/>
  <c r="F303" i="313"/>
  <c r="F171" i="313"/>
  <c r="I282" i="313"/>
  <c r="H62" i="313"/>
  <c r="E84" i="313"/>
  <c r="G253" i="313"/>
  <c r="E32" i="313"/>
  <c r="C304" i="313"/>
  <c r="K32" i="313"/>
  <c r="D259" i="313"/>
  <c r="K216" i="313"/>
  <c r="H262" i="313"/>
  <c r="H117" i="313"/>
  <c r="I76" i="313"/>
  <c r="H31" i="313"/>
  <c r="F271" i="313"/>
  <c r="L297" i="313"/>
  <c r="I124" i="313"/>
  <c r="C274" i="313"/>
  <c r="K281" i="313"/>
  <c r="D300" i="313"/>
  <c r="I110" i="313"/>
  <c r="E293" i="313"/>
  <c r="H73" i="313"/>
  <c r="M32" i="313"/>
  <c r="G265" i="313"/>
  <c r="M19" i="313"/>
  <c r="C43" i="313"/>
  <c r="E172" i="313"/>
  <c r="J106" i="313"/>
  <c r="K168" i="313"/>
  <c r="L122" i="313"/>
  <c r="D51" i="313"/>
  <c r="H198" i="313"/>
  <c r="F244" i="313"/>
  <c r="L291" i="313"/>
  <c r="M184" i="313"/>
  <c r="H141" i="313"/>
  <c r="H147" i="313"/>
  <c r="H128" i="313"/>
  <c r="E209" i="313"/>
  <c r="J181" i="313"/>
  <c r="E132" i="313"/>
  <c r="I135" i="313"/>
  <c r="C78" i="313"/>
  <c r="E195" i="313"/>
  <c r="K73" i="313"/>
  <c r="D162" i="313"/>
  <c r="M190" i="313"/>
  <c r="M288" i="313"/>
  <c r="G225" i="313"/>
  <c r="K142" i="313"/>
  <c r="K291" i="313"/>
  <c r="G21" i="313"/>
  <c r="H305" i="313"/>
  <c r="J180" i="313"/>
  <c r="K48" i="313"/>
  <c r="G299" i="313"/>
  <c r="E219" i="313"/>
  <c r="G282" i="313"/>
  <c r="D191" i="313"/>
  <c r="E257" i="313"/>
  <c r="L231" i="313"/>
  <c r="G239" i="313"/>
  <c r="L116" i="313"/>
  <c r="H214" i="313"/>
  <c r="C89" i="313"/>
  <c r="C295" i="313"/>
  <c r="J78" i="313"/>
  <c r="G75" i="313"/>
  <c r="M291" i="313"/>
  <c r="I101" i="313"/>
  <c r="M212" i="313"/>
  <c r="F145" i="313"/>
  <c r="C106" i="313"/>
  <c r="K133" i="313"/>
  <c r="C141" i="313"/>
  <c r="G60" i="313"/>
  <c r="M28" i="313"/>
  <c r="L55" i="313"/>
  <c r="K126" i="313"/>
  <c r="M187" i="313"/>
  <c r="M176" i="313"/>
  <c r="H306" i="313"/>
  <c r="M111" i="313"/>
  <c r="H261" i="313"/>
  <c r="E11" i="313"/>
  <c r="F264" i="313"/>
  <c r="I122" i="313"/>
  <c r="D24" i="313"/>
  <c r="L284" i="313"/>
  <c r="K72" i="313"/>
  <c r="F176" i="313"/>
  <c r="E89" i="313"/>
  <c r="D220" i="313"/>
  <c r="H275" i="313"/>
  <c r="J89" i="313"/>
  <c r="E238" i="313"/>
  <c r="E266" i="313"/>
  <c r="K171" i="313"/>
  <c r="E228" i="313"/>
  <c r="H265" i="313"/>
  <c r="D108" i="313"/>
  <c r="H283" i="313"/>
  <c r="F181" i="313"/>
  <c r="M208" i="313"/>
  <c r="J289" i="313"/>
  <c r="G182" i="313"/>
  <c r="I54" i="313"/>
  <c r="G6" i="313"/>
  <c r="E116" i="313"/>
  <c r="J247" i="313"/>
  <c r="G252" i="313"/>
  <c r="E73" i="313"/>
  <c r="D154" i="313"/>
  <c r="F35" i="313"/>
  <c r="C154" i="313"/>
  <c r="H192" i="313"/>
  <c r="K143" i="313"/>
  <c r="C226" i="313"/>
  <c r="J22" i="313"/>
  <c r="C210" i="313"/>
  <c r="F281" i="313"/>
  <c r="M131" i="313"/>
  <c r="J250" i="313"/>
  <c r="J186" i="313"/>
  <c r="E137" i="313"/>
  <c r="E302" i="313"/>
  <c r="C283" i="313"/>
  <c r="L167" i="313"/>
  <c r="I173" i="313"/>
  <c r="H99" i="313"/>
  <c r="K304" i="313"/>
  <c r="K85" i="313"/>
  <c r="G69" i="313"/>
  <c r="M7" i="313"/>
  <c r="D232" i="313"/>
  <c r="J81" i="313"/>
  <c r="G22" i="313"/>
  <c r="J165" i="313"/>
  <c r="C108" i="313"/>
  <c r="E200" i="313"/>
  <c r="H156" i="313"/>
  <c r="I298" i="313"/>
  <c r="F190" i="313"/>
  <c r="C275" i="313"/>
  <c r="M119" i="313"/>
  <c r="E278" i="313"/>
  <c r="E110" i="313"/>
  <c r="F59" i="313"/>
  <c r="L140" i="313"/>
  <c r="M168" i="313"/>
  <c r="H304" i="313"/>
  <c r="G220" i="313"/>
  <c r="J111" i="313"/>
  <c r="H108" i="313"/>
  <c r="C278" i="313"/>
  <c r="J191" i="313"/>
  <c r="L146" i="313"/>
  <c r="I182" i="313"/>
  <c r="C95" i="313"/>
  <c r="I48" i="313"/>
  <c r="M22" i="313"/>
  <c r="I222" i="313"/>
  <c r="D148" i="313"/>
  <c r="D53" i="313"/>
  <c r="K225" i="313"/>
  <c r="E130" i="313"/>
  <c r="M132" i="313"/>
  <c r="E86" i="313"/>
  <c r="F305" i="313"/>
  <c r="E176" i="313"/>
  <c r="E285" i="313"/>
  <c r="L51" i="313"/>
  <c r="I189" i="313"/>
  <c r="H286" i="313"/>
  <c r="L110" i="313"/>
  <c r="G103" i="313"/>
  <c r="I283" i="313"/>
  <c r="H240" i="313"/>
  <c r="H183" i="313"/>
  <c r="G280" i="313"/>
  <c r="J149" i="313"/>
  <c r="M286" i="313"/>
  <c r="G135" i="313"/>
  <c r="I115" i="313"/>
  <c r="H222" i="313"/>
  <c r="F250" i="313"/>
  <c r="L181" i="313"/>
  <c r="M243" i="313"/>
  <c r="F284" i="313"/>
  <c r="K244" i="313"/>
  <c r="E305" i="313"/>
  <c r="C183" i="313"/>
  <c r="E46" i="313"/>
  <c r="F180" i="313"/>
  <c r="I274" i="313"/>
  <c r="J218" i="313"/>
  <c r="H7" i="313"/>
  <c r="F291" i="313"/>
  <c r="D27" i="313"/>
  <c r="K274" i="313"/>
  <c r="H158" i="313"/>
  <c r="E222" i="313"/>
  <c r="J153" i="313"/>
  <c r="G205" i="313"/>
  <c r="E56" i="313"/>
  <c r="K229" i="313"/>
  <c r="D31" i="313"/>
  <c r="E63" i="313"/>
  <c r="F274" i="313"/>
  <c r="C17" i="313"/>
  <c r="H139" i="313"/>
  <c r="E98" i="313"/>
  <c r="K218" i="313"/>
  <c r="D283" i="313"/>
  <c r="K215" i="313"/>
  <c r="H135" i="313"/>
  <c r="I129" i="313"/>
  <c r="D93" i="313"/>
  <c r="K242" i="313"/>
  <c r="M138" i="313"/>
  <c r="C277" i="313"/>
  <c r="F157" i="313"/>
  <c r="I297" i="313"/>
  <c r="I203" i="313"/>
  <c r="J208" i="313"/>
  <c r="M80" i="313"/>
  <c r="L213" i="313"/>
  <c r="M146" i="313"/>
  <c r="E162" i="313"/>
  <c r="C242" i="313"/>
  <c r="L101" i="313"/>
  <c r="F148" i="313"/>
  <c r="L305" i="313"/>
  <c r="G249" i="313"/>
  <c r="C262" i="313"/>
  <c r="G23" i="313"/>
  <c r="H199" i="313"/>
  <c r="F155" i="313"/>
  <c r="D249" i="313"/>
  <c r="C63" i="313"/>
  <c r="D47" i="313"/>
  <c r="K89" i="313"/>
  <c r="F247" i="313"/>
  <c r="J130" i="313"/>
  <c r="M282" i="313"/>
  <c r="C138" i="313"/>
  <c r="M284" i="313"/>
  <c r="G261" i="313"/>
  <c r="M155" i="313"/>
  <c r="H264" i="313"/>
  <c r="J152" i="313"/>
  <c r="I103" i="313"/>
  <c r="M109" i="313"/>
  <c r="K9" i="313"/>
  <c r="H41" i="313"/>
  <c r="H229" i="313"/>
  <c r="D139" i="313"/>
  <c r="E199" i="313"/>
  <c r="I185" i="313"/>
  <c r="D190" i="313"/>
  <c r="E190" i="313"/>
  <c r="H219" i="313"/>
  <c r="E279" i="313"/>
  <c r="L54" i="313"/>
  <c r="F289" i="313"/>
  <c r="D69" i="313"/>
  <c r="F265" i="313"/>
  <c r="F207" i="313"/>
  <c r="K131" i="313"/>
  <c r="M90" i="313"/>
  <c r="G151" i="313"/>
  <c r="K264" i="313"/>
  <c r="H294" i="313"/>
  <c r="C205" i="313"/>
  <c r="J9" i="313"/>
  <c r="H67" i="313"/>
  <c r="F38" i="313"/>
  <c r="G84" i="313"/>
  <c r="L306" i="313"/>
  <c r="C90" i="313"/>
  <c r="I179" i="313"/>
  <c r="K136" i="313"/>
  <c r="L67" i="313"/>
  <c r="D136" i="313"/>
  <c r="K42" i="313"/>
  <c r="E294" i="313"/>
  <c r="E119" i="313"/>
  <c r="I142" i="313"/>
  <c r="I109" i="313"/>
  <c r="H93" i="313"/>
  <c r="G33" i="313"/>
  <c r="M232" i="313"/>
  <c r="M306" i="313"/>
  <c r="M17" i="313"/>
  <c r="K45" i="313"/>
  <c r="I53" i="313"/>
  <c r="E35" i="313"/>
  <c r="J285" i="313"/>
  <c r="K22" i="313"/>
  <c r="L22" i="313"/>
  <c r="G5" i="313"/>
  <c r="G51" i="313"/>
  <c r="F81" i="313"/>
  <c r="C206" i="313"/>
  <c r="G95" i="313"/>
  <c r="G140" i="313"/>
  <c r="D273" i="313"/>
  <c r="G306" i="313"/>
  <c r="M238" i="313"/>
  <c r="G132" i="313"/>
  <c r="I205" i="313"/>
  <c r="E9" i="313"/>
  <c r="M278" i="313"/>
  <c r="K251" i="313"/>
  <c r="G268" i="313"/>
  <c r="G141" i="313"/>
  <c r="I169" i="313"/>
  <c r="K51" i="313"/>
  <c r="F269" i="313"/>
  <c r="L12" i="313"/>
  <c r="I175" i="313"/>
  <c r="G172" i="313"/>
  <c r="E126" i="313"/>
  <c r="G41" i="313"/>
  <c r="I232" i="313"/>
  <c r="E31" i="313"/>
  <c r="M207" i="313"/>
  <c r="E186" i="313"/>
  <c r="F166" i="313"/>
  <c r="K192" i="313"/>
  <c r="J29" i="313"/>
  <c r="C55" i="313"/>
  <c r="L264" i="313"/>
  <c r="I69" i="313"/>
  <c r="K298" i="313"/>
  <c r="J44" i="313"/>
  <c r="D132" i="313"/>
  <c r="F153" i="313"/>
  <c r="D290" i="313"/>
  <c r="G134" i="313"/>
  <c r="K134" i="313"/>
  <c r="K15" i="313"/>
  <c r="M252" i="313"/>
  <c r="E21" i="313"/>
  <c r="L143" i="313"/>
  <c r="J216" i="313"/>
  <c r="E33" i="313"/>
  <c r="E85" i="313"/>
  <c r="F210" i="313"/>
  <c r="H153" i="313"/>
  <c r="G149" i="313"/>
  <c r="M290" i="313"/>
  <c r="I57" i="313"/>
  <c r="E113" i="313"/>
  <c r="M217" i="313"/>
  <c r="K11" i="313"/>
  <c r="I281" i="313"/>
  <c r="D199" i="313"/>
  <c r="D62" i="313"/>
  <c r="M165" i="313"/>
  <c r="I258" i="313"/>
  <c r="G11" i="313"/>
  <c r="D61" i="313"/>
  <c r="M281" i="313"/>
  <c r="F169" i="313"/>
  <c r="G130" i="313"/>
  <c r="J235" i="313"/>
  <c r="H188" i="313"/>
  <c r="I252" i="313"/>
  <c r="H212" i="313"/>
  <c r="F186" i="313"/>
  <c r="M245" i="313"/>
  <c r="J297" i="313"/>
  <c r="D272" i="313"/>
  <c r="H29" i="313"/>
  <c r="I91" i="313"/>
  <c r="J116" i="313"/>
  <c r="M230" i="313"/>
  <c r="D13" i="313"/>
  <c r="F188" i="313"/>
  <c r="J121" i="313"/>
  <c r="H163" i="313"/>
  <c r="I11" i="313"/>
  <c r="D92" i="313"/>
  <c r="J236" i="313"/>
  <c r="E202" i="313"/>
  <c r="C22" i="313"/>
  <c r="F56" i="313"/>
  <c r="L84" i="313"/>
  <c r="E281" i="313"/>
  <c r="L123" i="313"/>
  <c r="I15" i="313"/>
  <c r="M166" i="313"/>
  <c r="M135" i="313"/>
  <c r="M128" i="313"/>
  <c r="F11" i="313"/>
  <c r="M24" i="313"/>
  <c r="K145" i="313"/>
  <c r="G222" i="313"/>
  <c r="H175" i="313"/>
  <c r="L87" i="313"/>
  <c r="G193" i="313"/>
  <c r="D183" i="313"/>
  <c r="I13" i="313"/>
  <c r="M273" i="313"/>
  <c r="I305" i="313"/>
  <c r="D297" i="313"/>
  <c r="D209" i="313"/>
  <c r="D301" i="313"/>
  <c r="F113" i="313"/>
  <c r="C145" i="313"/>
  <c r="I209" i="313"/>
  <c r="I81" i="313"/>
  <c r="D49" i="313"/>
  <c r="M253" i="313"/>
  <c r="F10" i="313"/>
  <c r="I293" i="313"/>
  <c r="C193" i="313"/>
  <c r="K139" i="313"/>
  <c r="I237" i="313"/>
  <c r="C241" i="313"/>
  <c r="F77" i="313"/>
  <c r="H68" i="313"/>
  <c r="H225" i="313"/>
  <c r="E37" i="313"/>
  <c r="K24" i="313"/>
  <c r="I99" i="313"/>
  <c r="K209" i="313"/>
  <c r="I125" i="313"/>
  <c r="D150" i="313"/>
  <c r="E15" i="313"/>
  <c r="K250" i="313"/>
  <c r="F185" i="313"/>
  <c r="I93" i="313"/>
  <c r="G30" i="313"/>
  <c r="L9" i="313"/>
  <c r="L173" i="313"/>
  <c r="J237" i="313"/>
  <c r="J171" i="313"/>
  <c r="D106" i="313"/>
  <c r="D94" i="313"/>
  <c r="L233" i="313"/>
  <c r="G55" i="313"/>
  <c r="C228" i="313"/>
  <c r="J241" i="313"/>
  <c r="H140" i="313"/>
  <c r="D196" i="313"/>
  <c r="J48" i="313"/>
  <c r="D82" i="313"/>
  <c r="G227" i="313"/>
  <c r="M51" i="313"/>
  <c r="H69" i="313"/>
  <c r="E141" i="313"/>
  <c r="G279" i="313"/>
  <c r="E187" i="313"/>
  <c r="F293" i="313"/>
  <c r="I174" i="313"/>
  <c r="E255" i="313"/>
  <c r="J55" i="313"/>
  <c r="D169" i="313"/>
  <c r="I130" i="313"/>
  <c r="C203" i="313"/>
  <c r="I97" i="313"/>
  <c r="C20" i="313"/>
  <c r="I165" i="313"/>
  <c r="M118" i="313"/>
  <c r="H9" i="313"/>
  <c r="I147" i="313"/>
  <c r="L234" i="313"/>
  <c r="F100" i="313"/>
  <c r="E150" i="313"/>
  <c r="H8" i="313"/>
  <c r="E92" i="313"/>
  <c r="C293" i="313"/>
  <c r="L117" i="313"/>
  <c r="C181" i="313"/>
  <c r="K20" i="313"/>
  <c r="M268" i="313"/>
  <c r="K180" i="313"/>
  <c r="D101" i="313"/>
  <c r="C225" i="313"/>
  <c r="C208" i="313"/>
  <c r="H36" i="313"/>
  <c r="I162" i="313"/>
  <c r="D303" i="313"/>
  <c r="C204" i="313"/>
  <c r="M21" i="313"/>
  <c r="L236" i="313"/>
  <c r="G136" i="313"/>
  <c r="M78" i="313"/>
  <c r="F127" i="313"/>
  <c r="I8" i="313"/>
  <c r="I167" i="313"/>
  <c r="C258" i="313"/>
  <c r="D74" i="313"/>
  <c r="K182" i="313"/>
  <c r="F260" i="313"/>
  <c r="I278" i="313"/>
  <c r="D37" i="313"/>
  <c r="I202" i="313"/>
  <c r="L184" i="313"/>
  <c r="L197" i="313"/>
  <c r="H30" i="313"/>
  <c r="C134" i="313"/>
  <c r="L227" i="313"/>
  <c r="I25" i="313"/>
  <c r="F36" i="313"/>
  <c r="E230" i="313"/>
  <c r="E69" i="313"/>
  <c r="H238" i="313"/>
  <c r="L270" i="313"/>
  <c r="F162" i="313"/>
  <c r="J193" i="313"/>
  <c r="L17" i="313"/>
  <c r="I152" i="313"/>
  <c r="F175" i="313"/>
  <c r="M5" i="313"/>
  <c r="F87" i="313"/>
  <c r="M6" i="313"/>
  <c r="L188" i="313"/>
  <c r="F130" i="313"/>
  <c r="K98" i="313"/>
  <c r="I36" i="313"/>
  <c r="I111" i="313"/>
  <c r="C289" i="313"/>
  <c r="L93" i="313"/>
  <c r="D201" i="313"/>
  <c r="M244" i="313"/>
  <c r="G131" i="313"/>
  <c r="J38" i="313"/>
  <c r="I88" i="313"/>
  <c r="L276" i="313"/>
  <c r="I104" i="313"/>
  <c r="J173" i="313"/>
  <c r="F64" i="313"/>
  <c r="L235" i="313"/>
  <c r="E121" i="313"/>
  <c r="L190" i="313"/>
  <c r="D231" i="313"/>
  <c r="J244" i="313"/>
  <c r="H170" i="313"/>
  <c r="I279" i="313"/>
  <c r="J268" i="313"/>
  <c r="L27" i="313"/>
  <c r="H174" i="313"/>
  <c r="F283" i="313"/>
  <c r="I181" i="313"/>
  <c r="J199" i="313"/>
  <c r="L53" i="313"/>
  <c r="H22" i="313"/>
  <c r="H237" i="313"/>
  <c r="G209" i="313"/>
  <c r="K191" i="313"/>
  <c r="G286" i="313"/>
  <c r="F106" i="313"/>
  <c r="M173" i="313"/>
  <c r="D41" i="313"/>
  <c r="H268" i="313"/>
  <c r="G155" i="313"/>
  <c r="L128" i="313"/>
  <c r="I61" i="313"/>
  <c r="J190" i="313"/>
  <c r="K93" i="313"/>
  <c r="H47" i="313"/>
  <c r="E251" i="313"/>
  <c r="D237" i="313"/>
  <c r="E248" i="313"/>
  <c r="D204" i="313"/>
  <c r="D236" i="313"/>
  <c r="H129" i="313"/>
  <c r="F304" i="313"/>
  <c r="M120" i="313"/>
  <c r="K252" i="313"/>
  <c r="H221" i="313"/>
  <c r="L65" i="313"/>
  <c r="F89" i="313"/>
  <c r="D90" i="313"/>
  <c r="F66" i="313"/>
  <c r="G171" i="313"/>
  <c r="M213" i="313"/>
  <c r="H270" i="313"/>
  <c r="G128" i="313"/>
  <c r="J40" i="313"/>
  <c r="K282" i="313"/>
  <c r="G289" i="313"/>
  <c r="K269" i="313"/>
  <c r="D46" i="313"/>
  <c r="J95" i="313"/>
  <c r="L296" i="313"/>
  <c r="M280" i="313"/>
  <c r="K302" i="313"/>
  <c r="H157" i="313"/>
  <c r="C38" i="313"/>
  <c r="F178" i="313"/>
  <c r="J75" i="313"/>
  <c r="C68" i="313"/>
  <c r="E254" i="313"/>
  <c r="L301" i="313"/>
  <c r="H256" i="313"/>
  <c r="G105" i="313"/>
  <c r="G186" i="313"/>
  <c r="I26" i="313"/>
  <c r="F96" i="313"/>
  <c r="H203" i="313"/>
  <c r="D96" i="313"/>
  <c r="L212" i="313"/>
  <c r="L5" i="313"/>
  <c r="H94" i="313"/>
  <c r="K157" i="313"/>
  <c r="L88" i="313"/>
  <c r="I145" i="313"/>
  <c r="I223" i="313"/>
  <c r="D264" i="313"/>
  <c r="G190" i="313"/>
  <c r="C27" i="313"/>
  <c r="J10" i="313"/>
  <c r="F74" i="313"/>
  <c r="E286" i="313"/>
  <c r="M221" i="313"/>
  <c r="K107" i="313"/>
  <c r="D228" i="313"/>
  <c r="M98" i="313"/>
  <c r="J43" i="313"/>
  <c r="K188" i="313"/>
  <c r="C190" i="313"/>
  <c r="E22" i="313"/>
  <c r="G85" i="313"/>
  <c r="H226" i="313"/>
  <c r="H289" i="313"/>
  <c r="K288" i="313"/>
  <c r="I72" i="313"/>
  <c r="H152" i="313"/>
  <c r="M201" i="313"/>
  <c r="J221" i="313"/>
  <c r="M126" i="313"/>
  <c r="L304" i="313"/>
  <c r="D217" i="313"/>
  <c r="C30" i="313"/>
  <c r="G211" i="313"/>
  <c r="K161" i="313"/>
  <c r="K75" i="313"/>
  <c r="J205" i="313"/>
  <c r="F78" i="313"/>
  <c r="D17" i="313"/>
  <c r="M49" i="313"/>
  <c r="D248" i="313"/>
  <c r="F219" i="313"/>
  <c r="L126" i="313"/>
  <c r="C67" i="313"/>
  <c r="I160" i="313"/>
  <c r="K296" i="313"/>
  <c r="D81" i="313"/>
  <c r="D152" i="313"/>
  <c r="G238" i="313"/>
  <c r="K25" i="313"/>
  <c r="H276" i="313"/>
  <c r="G180" i="313"/>
  <c r="H161" i="313"/>
  <c r="C202" i="313"/>
  <c r="L19" i="313"/>
  <c r="H297" i="313"/>
  <c r="D230" i="313"/>
  <c r="C162" i="313"/>
  <c r="E135" i="313"/>
  <c r="L242" i="313"/>
  <c r="L60" i="313"/>
  <c r="E48" i="313"/>
  <c r="E94" i="313"/>
  <c r="H204" i="313"/>
  <c r="J146" i="313"/>
  <c r="M256" i="313"/>
  <c r="J132" i="313"/>
  <c r="K137" i="313"/>
  <c r="E265" i="313"/>
  <c r="K268" i="313"/>
  <c r="I32" i="313"/>
  <c r="F61" i="313"/>
  <c r="G218" i="313"/>
  <c r="L157" i="313"/>
  <c r="H103" i="313"/>
  <c r="G208" i="313"/>
  <c r="E225" i="313"/>
  <c r="L90" i="313"/>
  <c r="K279" i="313"/>
  <c r="K200" i="313"/>
  <c r="E74" i="313"/>
  <c r="C306" i="313"/>
  <c r="M52" i="313"/>
  <c r="G121" i="313"/>
  <c r="K227" i="313"/>
  <c r="C49" i="313"/>
  <c r="F9" i="313"/>
  <c r="H50" i="313"/>
  <c r="F48" i="313"/>
  <c r="J276" i="313"/>
  <c r="M260" i="313"/>
  <c r="K249" i="313"/>
  <c r="F172" i="313"/>
  <c r="D173" i="313"/>
  <c r="J198" i="313"/>
  <c r="D202" i="313"/>
  <c r="H151" i="313"/>
  <c r="M79" i="313"/>
  <c r="K169" i="313"/>
  <c r="C109" i="313"/>
  <c r="D35" i="313"/>
  <c r="M289" i="313"/>
  <c r="M151" i="313"/>
  <c r="F302" i="313"/>
  <c r="C113" i="313"/>
  <c r="C244" i="313"/>
  <c r="I86" i="313"/>
  <c r="E292" i="313"/>
  <c r="E275" i="313"/>
  <c r="L131" i="313"/>
  <c r="E148" i="313"/>
  <c r="K52" i="313"/>
  <c r="D267" i="313"/>
  <c r="K125" i="313"/>
  <c r="D287" i="313"/>
  <c r="I171" i="313"/>
  <c r="M100" i="313"/>
  <c r="J274" i="313"/>
  <c r="L268" i="313"/>
  <c r="I71" i="313"/>
  <c r="F144" i="313"/>
  <c r="L208" i="313"/>
  <c r="G15" i="313"/>
  <c r="G196" i="313"/>
  <c r="F132" i="313"/>
  <c r="F22" i="313"/>
  <c r="C87" i="313"/>
  <c r="H191" i="313"/>
  <c r="M240" i="313"/>
  <c r="H217" i="313"/>
  <c r="M61" i="313"/>
  <c r="K241" i="313"/>
  <c r="L94" i="313"/>
  <c r="H19" i="313"/>
  <c r="E201" i="313"/>
  <c r="H200" i="313"/>
  <c r="D187" i="313"/>
  <c r="C137" i="313"/>
  <c r="D80" i="313"/>
  <c r="K88" i="313"/>
  <c r="M91" i="313"/>
  <c r="D160" i="313"/>
  <c r="H169" i="313"/>
  <c r="L44" i="313"/>
  <c r="I255" i="313"/>
  <c r="E267" i="313"/>
  <c r="I66" i="313"/>
  <c r="M235" i="313"/>
  <c r="L240" i="313"/>
  <c r="I249" i="313"/>
  <c r="L210" i="313"/>
  <c r="G187" i="313"/>
  <c r="E109" i="313"/>
  <c r="G185" i="313"/>
  <c r="F21" i="313"/>
  <c r="I285" i="313"/>
  <c r="M305" i="313"/>
  <c r="L253" i="313"/>
  <c r="D57" i="313"/>
  <c r="G68" i="313"/>
  <c r="C149" i="313"/>
  <c r="F279" i="313"/>
  <c r="D26" i="313"/>
  <c r="H88" i="313"/>
  <c r="K103" i="313"/>
  <c r="E105" i="313"/>
  <c r="F111" i="313"/>
  <c r="I241" i="313"/>
  <c r="J20" i="313"/>
  <c r="C290" i="313"/>
  <c r="K149" i="313"/>
  <c r="H258" i="313"/>
  <c r="E40" i="313"/>
  <c r="L293" i="313"/>
  <c r="K29" i="313"/>
  <c r="C93" i="313"/>
  <c r="D89" i="313"/>
  <c r="C234" i="313"/>
  <c r="L26" i="313"/>
  <c r="H242" i="313"/>
  <c r="E289" i="313"/>
  <c r="C191" i="313"/>
  <c r="J225" i="313"/>
  <c r="J295" i="313"/>
  <c r="E67" i="313"/>
  <c r="K243" i="313"/>
  <c r="H145" i="313"/>
  <c r="C36" i="313"/>
  <c r="E226" i="313"/>
  <c r="F45" i="313"/>
  <c r="C51" i="313"/>
  <c r="D145" i="313"/>
  <c r="D144" i="313"/>
  <c r="D222" i="313"/>
  <c r="F275" i="313"/>
  <c r="F71" i="313"/>
  <c r="I21" i="313"/>
  <c r="D238" i="313"/>
  <c r="F204" i="313"/>
  <c r="F140" i="313"/>
  <c r="K60" i="313"/>
  <c r="I105" i="313"/>
  <c r="J31" i="313"/>
  <c r="C297" i="313"/>
  <c r="E59" i="313"/>
  <c r="D56" i="313"/>
  <c r="K255" i="313"/>
  <c r="D253" i="313"/>
  <c r="G44" i="313"/>
  <c r="C286" i="313"/>
  <c r="K163" i="313"/>
  <c r="G111" i="313"/>
  <c r="J271" i="313"/>
  <c r="L95" i="313"/>
  <c r="H124" i="313"/>
  <c r="H6" i="313"/>
  <c r="J234" i="313"/>
  <c r="D240" i="313"/>
  <c r="D133" i="313"/>
  <c r="M206" i="313"/>
  <c r="D260" i="313"/>
  <c r="I123" i="313"/>
  <c r="G27" i="313"/>
  <c r="L81" i="313"/>
  <c r="C146" i="313"/>
  <c r="J88" i="313"/>
  <c r="J196" i="313"/>
  <c r="F261" i="313"/>
  <c r="F255" i="313"/>
  <c r="H218" i="313"/>
  <c r="E175" i="313"/>
  <c r="D289" i="313"/>
  <c r="H281" i="313"/>
  <c r="K122" i="313"/>
  <c r="L100" i="313"/>
  <c r="F288" i="313"/>
  <c r="J291" i="313"/>
  <c r="H194" i="313"/>
  <c r="E276" i="313"/>
  <c r="G241" i="313"/>
  <c r="H60" i="313"/>
  <c r="C85" i="313"/>
  <c r="M75" i="313"/>
  <c r="F5" i="313"/>
  <c r="F129" i="313"/>
  <c r="K183" i="313"/>
  <c r="H178" i="313"/>
  <c r="M163" i="313"/>
  <c r="H231" i="313"/>
  <c r="J143" i="313"/>
  <c r="F213" i="313"/>
  <c r="H177" i="313"/>
  <c r="E97" i="313"/>
  <c r="E282" i="313"/>
  <c r="J83" i="313"/>
  <c r="L274" i="313"/>
  <c r="J256" i="313"/>
  <c r="M283" i="313"/>
  <c r="E76" i="313"/>
  <c r="M34" i="313"/>
  <c r="G269" i="313"/>
  <c r="M188" i="313"/>
  <c r="C172" i="313"/>
  <c r="C19" i="313"/>
  <c r="F39" i="313"/>
  <c r="C74" i="313"/>
  <c r="C48" i="313"/>
  <c r="K100" i="313"/>
  <c r="E243" i="313"/>
  <c r="J68" i="313"/>
  <c r="D251" i="313"/>
  <c r="J8" i="313"/>
  <c r="I14" i="313"/>
  <c r="M70" i="313"/>
  <c r="K156" i="313"/>
  <c r="J12" i="313"/>
  <c r="K287" i="313"/>
  <c r="C34" i="313"/>
  <c r="E155" i="313"/>
  <c r="G90" i="313"/>
  <c r="F233" i="313"/>
  <c r="M137" i="313"/>
  <c r="D86" i="313"/>
  <c r="K158" i="313"/>
  <c r="K31" i="313"/>
  <c r="F225" i="313"/>
  <c r="H116" i="313"/>
  <c r="M72" i="313"/>
  <c r="G154" i="313"/>
  <c r="I102" i="313"/>
  <c r="F31" i="313"/>
  <c r="E151" i="313"/>
  <c r="K239" i="313"/>
  <c r="D268" i="313"/>
  <c r="G118" i="313"/>
  <c r="E232" i="313"/>
  <c r="D242" i="313"/>
  <c r="D98" i="313"/>
  <c r="M27" i="313"/>
  <c r="K130" i="313"/>
  <c r="E83" i="313"/>
  <c r="M186" i="313"/>
  <c r="J277" i="313"/>
  <c r="E158" i="313"/>
  <c r="G191" i="313"/>
  <c r="H15" i="313"/>
  <c r="K132" i="313"/>
  <c r="I256" i="313"/>
  <c r="F243" i="313"/>
  <c r="M191" i="313"/>
  <c r="D66" i="313"/>
  <c r="I149" i="313"/>
  <c r="L178" i="313"/>
  <c r="M134" i="313"/>
  <c r="L165" i="313"/>
  <c r="M258" i="313"/>
  <c r="G70" i="313"/>
  <c r="D257" i="313"/>
  <c r="H87" i="313"/>
  <c r="M225" i="313"/>
  <c r="J222" i="313"/>
  <c r="C236" i="313"/>
  <c r="D302" i="313"/>
  <c r="J156" i="313"/>
  <c r="I95" i="313"/>
  <c r="I201" i="313"/>
  <c r="L161" i="313"/>
  <c r="I275" i="313"/>
  <c r="E256" i="313"/>
  <c r="H302" i="313"/>
  <c r="E101" i="313"/>
  <c r="K56" i="313"/>
  <c r="H244" i="313"/>
  <c r="C173" i="313"/>
  <c r="M202" i="313"/>
  <c r="C8" i="313"/>
  <c r="K266" i="313"/>
  <c r="M76" i="313"/>
  <c r="F47" i="313"/>
  <c r="H102" i="313"/>
  <c r="L57" i="313"/>
  <c r="F226" i="313"/>
  <c r="G167" i="313"/>
  <c r="K55" i="313"/>
  <c r="I116" i="313"/>
  <c r="E287" i="313"/>
  <c r="G57" i="313"/>
  <c r="H104" i="313"/>
  <c r="D195" i="313"/>
  <c r="E239" i="313"/>
  <c r="H26" i="313"/>
  <c r="K105" i="313"/>
  <c r="J164" i="313"/>
  <c r="D247" i="313"/>
  <c r="G293" i="313"/>
  <c r="C15" i="313"/>
  <c r="F42" i="313"/>
  <c r="M299" i="313"/>
  <c r="H16" i="313"/>
  <c r="F227" i="313"/>
  <c r="L80" i="313"/>
  <c r="C276" i="313"/>
  <c r="I5" i="313"/>
  <c r="J185" i="313"/>
  <c r="J37" i="313"/>
  <c r="F249" i="313"/>
  <c r="C252" i="313"/>
  <c r="D198" i="313"/>
  <c r="K115" i="313"/>
  <c r="C296" i="313"/>
  <c r="K120" i="313"/>
  <c r="K53" i="313"/>
  <c r="J226" i="313"/>
  <c r="M172" i="313"/>
  <c r="G287" i="313"/>
  <c r="C73" i="313"/>
  <c r="H131" i="313"/>
  <c r="H142" i="313"/>
  <c r="F199" i="313"/>
  <c r="K38" i="313"/>
  <c r="D25" i="313"/>
  <c r="I243" i="313"/>
  <c r="L109" i="313"/>
  <c r="C71" i="313"/>
  <c r="I206" i="313"/>
  <c r="J144" i="313"/>
  <c r="I139" i="313"/>
  <c r="D216" i="313"/>
  <c r="L107" i="313"/>
  <c r="J220" i="313"/>
  <c r="E215" i="313"/>
  <c r="F217" i="313"/>
  <c r="L294" i="313"/>
  <c r="C126" i="313"/>
  <c r="C255" i="313"/>
  <c r="E303" i="313"/>
  <c r="G217" i="313"/>
  <c r="I156" i="313"/>
  <c r="L258" i="313"/>
  <c r="L133" i="313"/>
  <c r="C29" i="313"/>
  <c r="L20" i="313"/>
  <c r="H81" i="313"/>
  <c r="D146" i="313"/>
  <c r="E27" i="313"/>
  <c r="H83" i="313"/>
  <c r="M197" i="313"/>
  <c r="J264" i="313"/>
  <c r="L199" i="313"/>
  <c r="H230" i="313"/>
  <c r="G274" i="313"/>
  <c r="K108" i="313"/>
  <c r="L198" i="313"/>
  <c r="M227" i="313"/>
  <c r="F8" i="313"/>
  <c r="K256" i="313"/>
  <c r="K212" i="313"/>
  <c r="J151" i="313"/>
  <c r="I211" i="313"/>
  <c r="E205" i="313"/>
  <c r="G255" i="313"/>
  <c r="H181" i="313"/>
  <c r="D245" i="313"/>
  <c r="M45" i="313"/>
  <c r="L209" i="313"/>
  <c r="L266" i="313"/>
  <c r="G203" i="313"/>
  <c r="L183" i="313"/>
  <c r="K294" i="313"/>
  <c r="I80" i="313"/>
  <c r="F125" i="313"/>
  <c r="E118" i="313"/>
  <c r="M149" i="313"/>
  <c r="H266" i="313"/>
  <c r="C209" i="313"/>
  <c r="C131" i="313"/>
  <c r="F254" i="313"/>
  <c r="G100" i="313"/>
  <c r="G56" i="313"/>
  <c r="E23" i="313"/>
  <c r="K97" i="313"/>
  <c r="E231" i="313"/>
  <c r="G170" i="313"/>
  <c r="G233" i="313"/>
  <c r="C182" i="313"/>
  <c r="I190" i="313"/>
  <c r="D156" i="313"/>
  <c r="H223" i="313"/>
  <c r="F19" i="313"/>
  <c r="M93" i="313"/>
  <c r="H70" i="313"/>
  <c r="L298" i="313"/>
  <c r="D185" i="313"/>
  <c r="L203" i="313"/>
  <c r="J213" i="313"/>
  <c r="M250" i="313"/>
  <c r="G133" i="313"/>
  <c r="M81" i="313"/>
  <c r="E295" i="313"/>
  <c r="H66" i="313"/>
  <c r="G81" i="313"/>
  <c r="L278" i="313"/>
  <c r="G275" i="313"/>
  <c r="C161" i="313"/>
  <c r="G303" i="313"/>
  <c r="G61" i="313"/>
  <c r="F17" i="313"/>
  <c r="D305" i="313"/>
  <c r="M229" i="313"/>
  <c r="K299" i="313"/>
  <c r="C118" i="313"/>
  <c r="C69" i="313"/>
  <c r="I168" i="313"/>
  <c r="D104" i="313"/>
  <c r="M211" i="313"/>
  <c r="H37" i="313"/>
  <c r="L121" i="313"/>
  <c r="D127" i="313"/>
  <c r="H216" i="313"/>
  <c r="G36" i="313"/>
  <c r="M228" i="313"/>
  <c r="E213" i="313"/>
  <c r="F156" i="313"/>
  <c r="H250" i="313"/>
  <c r="D68" i="313"/>
  <c r="H293" i="313"/>
  <c r="J18" i="313"/>
  <c r="L302" i="313"/>
  <c r="H56" i="313"/>
  <c r="G248" i="313"/>
  <c r="M156" i="313"/>
  <c r="E134" i="313"/>
  <c r="H96" i="313"/>
  <c r="J41" i="313"/>
  <c r="H201" i="313"/>
  <c r="J159" i="313"/>
  <c r="K204" i="313"/>
  <c r="F179" i="313"/>
  <c r="H109" i="313"/>
  <c r="G302" i="313"/>
  <c r="M164" i="313"/>
  <c r="J103" i="313"/>
  <c r="H187" i="313"/>
  <c r="D103" i="313"/>
  <c r="K228" i="313"/>
  <c r="C148" i="313"/>
  <c r="F53" i="313"/>
  <c r="K179" i="313"/>
  <c r="F239" i="313"/>
  <c r="I74" i="313"/>
  <c r="E169" i="313"/>
  <c r="J120" i="313"/>
  <c r="D33" i="313"/>
  <c r="K201" i="313"/>
  <c r="H85" i="313"/>
  <c r="L288" i="313"/>
  <c r="L111" i="313"/>
  <c r="E124" i="313"/>
  <c r="M152" i="313"/>
  <c r="F23" i="313"/>
  <c r="K305" i="313"/>
  <c r="E304" i="313"/>
  <c r="H182" i="313"/>
  <c r="E66" i="313"/>
  <c r="K8" i="313"/>
  <c r="E12" i="313"/>
  <c r="L33" i="313"/>
  <c r="E143" i="313"/>
  <c r="I213" i="313"/>
  <c r="I63" i="313"/>
  <c r="I276" i="313"/>
  <c r="K87" i="313"/>
  <c r="F200" i="313"/>
  <c r="L256" i="313"/>
  <c r="H119" i="313"/>
  <c r="F137" i="313"/>
  <c r="C305" i="313"/>
  <c r="D192" i="313"/>
  <c r="J263" i="313"/>
  <c r="C299" i="313"/>
  <c r="D11" i="313"/>
  <c r="K95" i="313"/>
  <c r="I260" i="313"/>
  <c r="H205" i="313"/>
  <c r="H137" i="313"/>
  <c r="M226" i="313"/>
  <c r="M56" i="313"/>
  <c r="G161" i="313"/>
  <c r="J161" i="313"/>
  <c r="I94" i="313"/>
  <c r="I245" i="313"/>
  <c r="I290" i="313"/>
  <c r="G285" i="313"/>
  <c r="M302" i="313"/>
  <c r="L58" i="313"/>
  <c r="L47" i="313"/>
  <c r="H111" i="313"/>
  <c r="K230" i="313"/>
  <c r="D9" i="313"/>
  <c r="C44" i="313"/>
  <c r="M31" i="313"/>
  <c r="J195" i="313"/>
  <c r="F12" i="313"/>
  <c r="D119" i="313"/>
  <c r="L251" i="313"/>
  <c r="F278" i="313"/>
  <c r="E160" i="313"/>
  <c r="K170" i="313"/>
  <c r="M106" i="313"/>
  <c r="L28" i="313"/>
  <c r="I140" i="313"/>
  <c r="J74" i="313"/>
  <c r="J304" i="313"/>
  <c r="G297" i="313"/>
  <c r="L273" i="313"/>
  <c r="I228" i="313"/>
  <c r="H254" i="313"/>
  <c r="K289" i="313"/>
  <c r="H82" i="313"/>
  <c r="C201" i="313"/>
  <c r="H257" i="313"/>
  <c r="I250" i="313"/>
  <c r="K76" i="313"/>
  <c r="L237" i="313"/>
  <c r="C300" i="313"/>
  <c r="E104" i="313"/>
  <c r="D286" i="313"/>
  <c r="M167" i="313"/>
  <c r="M107" i="313"/>
  <c r="L98" i="313"/>
  <c r="L191" i="313"/>
  <c r="M29" i="313"/>
  <c r="E216" i="313"/>
  <c r="C199" i="313"/>
  <c r="F32" i="313"/>
  <c r="J179" i="313"/>
  <c r="L164" i="313"/>
  <c r="J66" i="313"/>
  <c r="L36" i="313"/>
  <c r="G258" i="313"/>
  <c r="H279" i="313"/>
  <c r="K59" i="313"/>
  <c r="F285" i="313"/>
  <c r="C110" i="313"/>
  <c r="F54" i="313"/>
  <c r="E297" i="313"/>
  <c r="M303" i="313"/>
  <c r="C14" i="313"/>
  <c r="M54" i="313"/>
  <c r="C151" i="313"/>
  <c r="F282" i="313"/>
  <c r="C37" i="313"/>
  <c r="M59" i="313"/>
  <c r="F256" i="313"/>
  <c r="J36" i="313"/>
  <c r="J150" i="313"/>
  <c r="I238" i="313"/>
  <c r="K226" i="313"/>
  <c r="I178" i="313"/>
  <c r="J192" i="313"/>
  <c r="G305" i="313"/>
  <c r="M262" i="313"/>
  <c r="I286" i="313"/>
  <c r="F109" i="313"/>
  <c r="G192" i="313"/>
  <c r="F270" i="313"/>
  <c r="L132" i="313"/>
  <c r="F241" i="313"/>
  <c r="C112" i="313"/>
  <c r="H130" i="313"/>
  <c r="D125" i="313"/>
  <c r="I106" i="313"/>
  <c r="D294" i="313"/>
  <c r="D19" i="313"/>
  <c r="G126" i="313"/>
  <c r="F40" i="313"/>
  <c r="F15" i="313"/>
  <c r="G223" i="313"/>
  <c r="K232" i="313"/>
  <c r="G276" i="313"/>
  <c r="E211" i="313"/>
  <c r="M15" i="313"/>
  <c r="J217" i="313"/>
  <c r="C251" i="313"/>
  <c r="K66" i="313"/>
  <c r="C115" i="313"/>
  <c r="J124" i="313"/>
  <c r="K203" i="313"/>
  <c r="L222" i="313"/>
  <c r="L103" i="313"/>
  <c r="D45" i="313"/>
  <c r="G199" i="313"/>
  <c r="I128" i="313"/>
  <c r="C60" i="313"/>
  <c r="G66" i="313"/>
  <c r="I10" i="313"/>
  <c r="M69" i="313"/>
  <c r="E87" i="313"/>
  <c r="C216" i="313"/>
  <c r="E152" i="313"/>
  <c r="K21" i="313"/>
  <c r="H106" i="313"/>
  <c r="E142" i="313"/>
  <c r="I159" i="313"/>
  <c r="C171" i="313"/>
  <c r="G291" i="313"/>
  <c r="G142" i="313"/>
  <c r="L119" i="313"/>
  <c r="I225" i="313"/>
  <c r="L211" i="313"/>
  <c r="D44" i="313"/>
  <c r="E14" i="313"/>
  <c r="H263" i="313"/>
  <c r="L205" i="313"/>
  <c r="I96" i="313"/>
  <c r="M148" i="313"/>
  <c r="C123" i="313"/>
  <c r="J148" i="313"/>
  <c r="G96" i="313"/>
  <c r="G273" i="313"/>
  <c r="K306" i="313"/>
  <c r="M50" i="313"/>
  <c r="I304" i="313"/>
  <c r="G173" i="313"/>
  <c r="C9" i="313"/>
  <c r="I280" i="313"/>
  <c r="F238" i="313"/>
  <c r="G18" i="313"/>
  <c r="I58" i="313"/>
  <c r="E127" i="313"/>
  <c r="J284" i="313"/>
  <c r="I84" i="313"/>
  <c r="G109" i="313"/>
  <c r="H241" i="313"/>
  <c r="E8" i="313"/>
  <c r="H48" i="313"/>
  <c r="I267" i="313"/>
  <c r="E111" i="313"/>
  <c r="D22" i="313"/>
  <c r="M44" i="313"/>
  <c r="M219" i="313"/>
  <c r="M296" i="313"/>
  <c r="F143" i="313"/>
  <c r="J102" i="313"/>
  <c r="C111" i="313"/>
  <c r="D275" i="313"/>
  <c r="H259" i="313"/>
  <c r="K102" i="313"/>
  <c r="F121" i="313"/>
  <c r="K104" i="313"/>
  <c r="D229" i="313"/>
  <c r="H213" i="313"/>
  <c r="E44" i="313"/>
  <c r="E51" i="313"/>
  <c r="G53" i="313"/>
  <c r="I23" i="313"/>
  <c r="K70" i="313"/>
  <c r="C117" i="313"/>
  <c r="I251" i="313"/>
  <c r="K67" i="313"/>
  <c r="K68" i="313"/>
  <c r="E221" i="313"/>
  <c r="M145" i="313"/>
  <c r="C230" i="313"/>
  <c r="C185" i="313"/>
  <c r="D130" i="313"/>
  <c r="G251" i="313"/>
  <c r="M48" i="313"/>
  <c r="J212" i="313"/>
  <c r="C121" i="313"/>
  <c r="J34" i="313"/>
  <c r="I195" i="313"/>
  <c r="L70" i="313"/>
  <c r="E60" i="313"/>
  <c r="M63" i="313"/>
  <c r="M123" i="313"/>
  <c r="F297" i="313"/>
  <c r="J93" i="313"/>
  <c r="M216" i="313"/>
  <c r="C86" i="313"/>
  <c r="K12" i="313"/>
  <c r="D233" i="313"/>
  <c r="G87" i="313"/>
  <c r="C66" i="313"/>
  <c r="M153" i="313"/>
  <c r="J96" i="313"/>
  <c r="D170" i="313"/>
  <c r="H220" i="313"/>
  <c r="J110" i="313"/>
  <c r="G290" i="313"/>
  <c r="L156" i="313"/>
  <c r="K106" i="313"/>
  <c r="E290" i="313"/>
  <c r="F294" i="313"/>
  <c r="J45" i="313"/>
  <c r="L230" i="313"/>
  <c r="H74" i="313"/>
  <c r="K114" i="313"/>
  <c r="I177" i="313"/>
  <c r="J302" i="313"/>
  <c r="G204" i="313"/>
  <c r="D226" i="313"/>
  <c r="K154" i="313"/>
  <c r="L86" i="313"/>
  <c r="I288" i="313"/>
  <c r="E197" i="313"/>
  <c r="E218" i="313"/>
  <c r="L138" i="313"/>
  <c r="K128" i="313"/>
  <c r="J109" i="313"/>
  <c r="H168" i="313"/>
  <c r="C56" i="313"/>
  <c r="M150" i="313"/>
  <c r="F280" i="313"/>
  <c r="L300" i="313"/>
  <c r="I253" i="313"/>
  <c r="F205" i="313"/>
  <c r="I204" i="313"/>
  <c r="D276" i="313"/>
  <c r="F116" i="313"/>
  <c r="E144" i="313"/>
  <c r="K37" i="313"/>
  <c r="E157" i="313"/>
  <c r="F298" i="313"/>
  <c r="M87" i="313"/>
  <c r="H150" i="313"/>
  <c r="J296" i="313"/>
  <c r="L182" i="313"/>
  <c r="K13" i="313"/>
  <c r="C81" i="313"/>
  <c r="J258" i="313"/>
  <c r="I137" i="313"/>
  <c r="C32" i="313"/>
  <c r="F197" i="313"/>
  <c r="E99" i="313"/>
  <c r="K222" i="313"/>
  <c r="D15" i="313"/>
  <c r="H290" i="313"/>
  <c r="I246" i="313"/>
  <c r="I161" i="313"/>
  <c r="K81" i="313"/>
  <c r="F95" i="313"/>
  <c r="K71" i="313"/>
  <c r="L206" i="313"/>
  <c r="K253" i="313"/>
  <c r="E156" i="313"/>
  <c r="F173" i="313"/>
  <c r="M140" i="313"/>
  <c r="D161" i="313"/>
  <c r="I236" i="313"/>
  <c r="L226" i="313"/>
  <c r="M293" i="313"/>
  <c r="H110" i="313"/>
  <c r="L246" i="313"/>
  <c r="L15" i="313"/>
  <c r="F246" i="313"/>
  <c r="F266" i="313"/>
  <c r="K208" i="313"/>
  <c r="I65" i="313"/>
  <c r="J60" i="313"/>
  <c r="L11" i="313"/>
  <c r="F133" i="313"/>
  <c r="F259" i="313"/>
  <c r="J67" i="313"/>
  <c r="J101" i="313"/>
  <c r="M177" i="313"/>
  <c r="G216" i="313"/>
  <c r="G256" i="313"/>
  <c r="E18" i="313"/>
  <c r="D188" i="313"/>
  <c r="J137" i="313"/>
  <c r="I22" i="313"/>
  <c r="D299" i="313"/>
  <c r="C214" i="313"/>
  <c r="G226" i="313"/>
  <c r="D151" i="313"/>
  <c r="C21" i="313"/>
  <c r="F163" i="313"/>
  <c r="D60" i="313"/>
  <c r="M60" i="313"/>
  <c r="H232" i="313"/>
  <c r="L127" i="313"/>
  <c r="K199" i="313"/>
  <c r="D8" i="313"/>
  <c r="G62" i="313"/>
  <c r="F273" i="313"/>
  <c r="D163" i="313"/>
  <c r="C142" i="313"/>
  <c r="D288" i="313"/>
  <c r="D180" i="313"/>
  <c r="H255" i="313"/>
  <c r="H18" i="313"/>
  <c r="G119" i="313"/>
  <c r="F167" i="313"/>
  <c r="J79" i="313"/>
  <c r="J104" i="313"/>
  <c r="L299" i="313"/>
  <c r="C45" i="313"/>
  <c r="E36" i="313"/>
  <c r="I230" i="313"/>
  <c r="M269" i="313"/>
  <c r="G177" i="313"/>
  <c r="L225" i="313"/>
  <c r="F290" i="313"/>
  <c r="F251" i="313"/>
  <c r="H197" i="313"/>
  <c r="H243" i="313"/>
  <c r="J133" i="313"/>
  <c r="G20" i="313"/>
  <c r="G79" i="313"/>
  <c r="J243" i="313"/>
  <c r="D167" i="313"/>
  <c r="K257" i="313"/>
  <c r="M193" i="313"/>
  <c r="C243" i="313"/>
  <c r="M125" i="313"/>
  <c r="J127" i="313"/>
  <c r="D203" i="313"/>
  <c r="J306" i="313"/>
  <c r="J175" i="313"/>
  <c r="K276" i="313"/>
  <c r="E299" i="313"/>
  <c r="D142" i="313"/>
  <c r="K18" i="313"/>
  <c r="K261" i="313"/>
  <c r="F240" i="313"/>
  <c r="K293" i="313"/>
  <c r="F60" i="313"/>
  <c r="E139" i="313"/>
  <c r="E271" i="313"/>
  <c r="C211" i="313"/>
  <c r="G37" i="313"/>
  <c r="M181" i="313"/>
  <c r="I191" i="313"/>
  <c r="M204" i="313"/>
  <c r="I39" i="313"/>
  <c r="J33" i="313"/>
  <c r="J266" i="313"/>
  <c r="M294" i="313"/>
  <c r="E6" i="313"/>
  <c r="H252" i="313"/>
  <c r="J49" i="313"/>
  <c r="L45" i="313"/>
  <c r="K286" i="313"/>
  <c r="I192" i="313"/>
  <c r="D95" i="313"/>
  <c r="F103" i="313"/>
  <c r="E178" i="313"/>
  <c r="I301" i="313"/>
  <c r="K176" i="313"/>
  <c r="F223" i="313"/>
  <c r="E273" i="313"/>
  <c r="J240" i="313"/>
  <c r="F128" i="313"/>
  <c r="F105" i="313"/>
  <c r="J172" i="313"/>
  <c r="F151" i="313"/>
  <c r="F177" i="313"/>
  <c r="D135" i="313"/>
  <c r="L39" i="313"/>
  <c r="C132" i="313"/>
  <c r="J56" i="313"/>
  <c r="F232" i="313"/>
  <c r="M275" i="313"/>
  <c r="J201" i="313"/>
  <c r="G148" i="313"/>
  <c r="M179" i="313"/>
  <c r="E204" i="313"/>
  <c r="M8" i="313"/>
  <c r="C39" i="313"/>
  <c r="K290" i="313"/>
  <c r="E241" i="313"/>
  <c r="C215" i="313"/>
  <c r="I217" i="313"/>
  <c r="G99" i="313"/>
  <c r="J176" i="313"/>
  <c r="K110" i="313"/>
  <c r="E123" i="313"/>
  <c r="J21" i="313"/>
  <c r="H228" i="313"/>
  <c r="K50" i="313"/>
  <c r="J84" i="313"/>
  <c r="C11" i="313"/>
  <c r="G281" i="313"/>
  <c r="M20" i="313"/>
  <c r="C70" i="313"/>
  <c r="E112" i="313"/>
  <c r="H274" i="313"/>
  <c r="H11" i="313"/>
  <c r="I261" i="313"/>
  <c r="J255" i="313"/>
  <c r="D278" i="313"/>
  <c r="D279" i="313"/>
  <c r="C24" i="313"/>
  <c r="E249" i="313"/>
  <c r="M105" i="313"/>
  <c r="G124" i="313"/>
  <c r="L292" i="313"/>
  <c r="I6" i="313"/>
  <c r="F119" i="313"/>
  <c r="H17" i="313"/>
  <c r="J167" i="313"/>
  <c r="D36" i="313"/>
  <c r="M223" i="313"/>
  <c r="G137" i="313"/>
  <c r="E203" i="313"/>
  <c r="L219" i="313"/>
  <c r="C82" i="313"/>
  <c r="L99" i="313"/>
  <c r="M297" i="313"/>
  <c r="L145" i="313"/>
  <c r="J140" i="313"/>
  <c r="F258" i="313"/>
  <c r="G92" i="313"/>
  <c r="G266" i="313"/>
  <c r="F135" i="313"/>
  <c r="J87" i="313"/>
  <c r="D179" i="313"/>
  <c r="I119" i="313"/>
  <c r="M248" i="313"/>
  <c r="J154" i="313"/>
  <c r="L24" i="313"/>
  <c r="H184" i="313"/>
  <c r="G278" i="313"/>
  <c r="M266" i="313"/>
  <c r="L289" i="313"/>
  <c r="K220" i="313"/>
  <c r="I199" i="313"/>
  <c r="D258" i="313"/>
  <c r="J17" i="313"/>
  <c r="K275" i="313"/>
  <c r="F192" i="313"/>
  <c r="D137" i="313"/>
  <c r="M66" i="313"/>
  <c r="L290" i="313"/>
  <c r="H173" i="313"/>
  <c r="M110" i="313"/>
  <c r="F126" i="313"/>
  <c r="K193" i="313"/>
  <c r="G212" i="313"/>
  <c r="J163" i="313"/>
  <c r="J11" i="313"/>
  <c r="H49" i="313"/>
  <c r="D208" i="313"/>
  <c r="K278" i="313"/>
  <c r="D64" i="313"/>
  <c r="L160" i="313"/>
  <c r="C18" i="313"/>
  <c r="M241" i="313"/>
  <c r="K96" i="313"/>
  <c r="E114" i="313"/>
  <c r="I44" i="313"/>
  <c r="D111" i="313"/>
  <c r="K36" i="313"/>
  <c r="M30" i="313"/>
  <c r="K205" i="313"/>
  <c r="E43" i="313"/>
  <c r="E210" i="313"/>
  <c r="L159" i="313"/>
  <c r="L59" i="313"/>
  <c r="L37" i="313"/>
  <c r="E81" i="313"/>
  <c r="C250" i="313"/>
  <c r="E136" i="313"/>
  <c r="F118" i="313"/>
  <c r="I216" i="313"/>
  <c r="M304" i="313"/>
  <c r="E64" i="313"/>
  <c r="L260" i="313"/>
  <c r="E17" i="313"/>
  <c r="D250" i="313"/>
  <c r="C222" i="313"/>
  <c r="J230" i="313"/>
  <c r="K151" i="313"/>
  <c r="D164" i="313"/>
  <c r="F152" i="313"/>
  <c r="D293" i="313"/>
  <c r="C80" i="313"/>
  <c r="M67" i="313"/>
  <c r="M161" i="313"/>
  <c r="C28" i="313"/>
  <c r="C103" i="313"/>
  <c r="K99" i="313"/>
  <c r="D174" i="313"/>
  <c r="E52" i="313"/>
  <c r="C266" i="313"/>
  <c r="G230" i="313"/>
  <c r="I220" i="313"/>
  <c r="J128" i="313"/>
  <c r="G67" i="313"/>
  <c r="G104" i="313"/>
  <c r="M251" i="313"/>
  <c r="J261" i="313"/>
  <c r="H97" i="313"/>
  <c r="K185" i="313"/>
</calcChain>
</file>

<file path=xl/sharedStrings.xml><?xml version="1.0" encoding="utf-8"?>
<sst xmlns="http://schemas.openxmlformats.org/spreadsheetml/2006/main" count="27178" uniqueCount="1981">
  <si>
    <t>INDEX</t>
  </si>
  <si>
    <t>Sheet Name</t>
  </si>
  <si>
    <t>2023/24</t>
  </si>
  <si>
    <t>2024/25</t>
  </si>
  <si>
    <t>2025/26</t>
  </si>
  <si>
    <t>2026/27</t>
  </si>
  <si>
    <t>2027/28</t>
  </si>
  <si>
    <t>AGWA</t>
  </si>
  <si>
    <t>AITK</t>
  </si>
  <si>
    <t>ALLO</t>
  </si>
  <si>
    <t>ALSH</t>
  </si>
  <si>
    <t>ALST</t>
  </si>
  <si>
    <t>ATHE</t>
  </si>
  <si>
    <t>AWOO</t>
  </si>
  <si>
    <t>AYRZ</t>
  </si>
  <si>
    <t>BALB</t>
  </si>
  <si>
    <t>BAMB</t>
  </si>
  <si>
    <t>BARC</t>
  </si>
  <si>
    <t>BARG</t>
  </si>
  <si>
    <t>BARR</t>
  </si>
  <si>
    <t>BEGA</t>
  </si>
  <si>
    <t>BERS</t>
  </si>
  <si>
    <t>BEWE</t>
  </si>
  <si>
    <t>BILO</t>
  </si>
  <si>
    <t>BING</t>
  </si>
  <si>
    <t>BLAC</t>
  </si>
  <si>
    <t>BLAK</t>
  </si>
  <si>
    <t>BLRI</t>
  </si>
  <si>
    <t>BLUE</t>
  </si>
  <si>
    <t>BODA</t>
  </si>
  <si>
    <t>BOHL</t>
  </si>
  <si>
    <t>BORE</t>
  </si>
  <si>
    <t>BOWE</t>
  </si>
  <si>
    <t>BROX</t>
  </si>
  <si>
    <t>BUCE</t>
  </si>
  <si>
    <t>BULL</t>
  </si>
  <si>
    <t>BUND</t>
  </si>
  <si>
    <t>CACI</t>
  </si>
  <si>
    <t>CAFE</t>
  </si>
  <si>
    <t>CALE</t>
  </si>
  <si>
    <t>CALL</t>
  </si>
  <si>
    <t>CANN</t>
  </si>
  <si>
    <t>CANO</t>
  </si>
  <si>
    <t>CARI</t>
  </si>
  <si>
    <t>CARM</t>
  </si>
  <si>
    <t>CAST</t>
  </si>
  <si>
    <t>CAWD</t>
  </si>
  <si>
    <t>CEPL</t>
  </si>
  <si>
    <t>CHAL</t>
  </si>
  <si>
    <t>CHAR</t>
  </si>
  <si>
    <t>CHIA</t>
  </si>
  <si>
    <t>CHIL</t>
  </si>
  <si>
    <t>CHIN</t>
  </si>
  <si>
    <t>CHTO</t>
  </si>
  <si>
    <t>CHTW</t>
  </si>
  <si>
    <t>CHUM</t>
  </si>
  <si>
    <t>CLBS</t>
  </si>
  <si>
    <t>CLER</t>
  </si>
  <si>
    <t>CLIF</t>
  </si>
  <si>
    <t>CLIN</t>
  </si>
  <si>
    <t>CLON</t>
  </si>
  <si>
    <t>CLSO</t>
  </si>
  <si>
    <t>COLU</t>
  </si>
  <si>
    <t>COME</t>
  </si>
  <si>
    <t>COOK</t>
  </si>
  <si>
    <t>COOM</t>
  </si>
  <si>
    <t>CPRE</t>
  </si>
  <si>
    <t>CRAI</t>
  </si>
  <si>
    <t>CRAN</t>
  </si>
  <si>
    <t>CRED</t>
  </si>
  <si>
    <t>CRNE</t>
  </si>
  <si>
    <t>CROY</t>
  </si>
  <si>
    <t>CUNN</t>
  </si>
  <si>
    <t>DACE</t>
  </si>
  <si>
    <t>DAGL</t>
  </si>
  <si>
    <t>DEGI</t>
  </si>
  <si>
    <t>DIMB</t>
  </si>
  <si>
    <t>DISR</t>
  </si>
  <si>
    <t>Duchr2</t>
  </si>
  <si>
    <t>DURO</t>
  </si>
  <si>
    <t>DYSA</t>
  </si>
  <si>
    <t>EAAY</t>
  </si>
  <si>
    <t>EABU</t>
  </si>
  <si>
    <t>EATO</t>
  </si>
  <si>
    <t>EIDS</t>
  </si>
  <si>
    <t>ELRO</t>
  </si>
  <si>
    <t>EMER</t>
  </si>
  <si>
    <t>ETON</t>
  </si>
  <si>
    <t>EUDA</t>
  </si>
  <si>
    <t>EVEL</t>
  </si>
  <si>
    <t>FARL</t>
  </si>
  <si>
    <t>FARN</t>
  </si>
  <si>
    <t>FREN</t>
  </si>
  <si>
    <t>GARB</t>
  </si>
  <si>
    <t>GAYN</t>
  </si>
  <si>
    <t>GEOR</t>
  </si>
  <si>
    <t>GEOR1</t>
  </si>
  <si>
    <t>GIRU</t>
  </si>
  <si>
    <t>GIVE</t>
  </si>
  <si>
    <t>GLEE</t>
  </si>
  <si>
    <t>GLEL</t>
  </si>
  <si>
    <t>GLEL33</t>
  </si>
  <si>
    <t>GLEN</t>
  </si>
  <si>
    <t>GLFS</t>
  </si>
  <si>
    <t>GLNO</t>
  </si>
  <si>
    <t>GLSO</t>
  </si>
  <si>
    <t>GOOB</t>
  </si>
  <si>
    <t>GOOT</t>
  </si>
  <si>
    <t>Gracem</t>
  </si>
  <si>
    <t xml:space="preserve"> </t>
  </si>
  <si>
    <t>GRCR</t>
  </si>
  <si>
    <t>GREN</t>
  </si>
  <si>
    <t>GRSO</t>
  </si>
  <si>
    <t>GUML</t>
  </si>
  <si>
    <t>GUTH</t>
  </si>
  <si>
    <t>HAPU</t>
  </si>
  <si>
    <t>HELE</t>
  </si>
  <si>
    <t>HEPA</t>
  </si>
  <si>
    <t>HIGH</t>
  </si>
  <si>
    <t>HOHI</t>
  </si>
  <si>
    <t>HOWA</t>
  </si>
  <si>
    <t>HUGH</t>
  </si>
  <si>
    <t>ILBI</t>
  </si>
  <si>
    <t>INGH</t>
  </si>
  <si>
    <t>ISIS</t>
  </si>
  <si>
    <t>JAND</t>
  </si>
  <si>
    <t>JARV</t>
  </si>
  <si>
    <t>JCRK</t>
  </si>
  <si>
    <t>JUCR</t>
  </si>
  <si>
    <t>JUPO</t>
  </si>
  <si>
    <t>KAIM</t>
  </si>
  <si>
    <t>KALA</t>
  </si>
  <si>
    <t>KECE</t>
  </si>
  <si>
    <t>KESP</t>
  </si>
  <si>
    <t>KIDS</t>
  </si>
  <si>
    <t>KILK</t>
  </si>
  <si>
    <t>KILL</t>
  </si>
  <si>
    <t>KING</t>
  </si>
  <si>
    <t>KIRK</t>
  </si>
  <si>
    <t>KITO</t>
  </si>
  <si>
    <t>KOCR</t>
  </si>
  <si>
    <t>KOUM</t>
  </si>
  <si>
    <t>LACR</t>
  </si>
  <si>
    <t>LAKE</t>
  </si>
  <si>
    <t>LANN</t>
  </si>
  <si>
    <t>LAQU</t>
  </si>
  <si>
    <t>LARO</t>
  </si>
  <si>
    <t>LITT</t>
  </si>
  <si>
    <t>LOCR</t>
  </si>
  <si>
    <t>LONG</t>
  </si>
  <si>
    <t>LUCI</t>
  </si>
  <si>
    <t>LYLA</t>
  </si>
  <si>
    <t>MACI</t>
  </si>
  <si>
    <t>MACN</t>
  </si>
  <si>
    <t>MACT</t>
  </si>
  <si>
    <t>MAFU</t>
  </si>
  <si>
    <t>MAKA</t>
  </si>
  <si>
    <t>MALC</t>
  </si>
  <si>
    <t>MARE</t>
  </si>
  <si>
    <t>MARY</t>
  </si>
  <si>
    <t>MASO</t>
  </si>
  <si>
    <t>MCCR</t>
  </si>
  <si>
    <t>MEAD</t>
  </si>
  <si>
    <t>MEAN</t>
  </si>
  <si>
    <t>MERI</t>
  </si>
  <si>
    <t>MERN</t>
  </si>
  <si>
    <t>MICO</t>
  </si>
  <si>
    <t>MIDD</t>
  </si>
  <si>
    <t>MILC</t>
  </si>
  <si>
    <t>MILE</t>
  </si>
  <si>
    <t>MILL</t>
  </si>
  <si>
    <t>MILM</t>
  </si>
  <si>
    <t>MING</t>
  </si>
  <si>
    <t>MIRA</t>
  </si>
  <si>
    <t>MITC</t>
  </si>
  <si>
    <t>MIVA</t>
  </si>
  <si>
    <t>MOBA</t>
  </si>
  <si>
    <t>MODA</t>
  </si>
  <si>
    <t>MOFO</t>
  </si>
  <si>
    <t>MOGA</t>
  </si>
  <si>
    <t>MOLP</t>
  </si>
  <si>
    <t>MOMO</t>
  </si>
  <si>
    <t>MOMR</t>
  </si>
  <si>
    <t>MOMW</t>
  </si>
  <si>
    <t>MONT</t>
  </si>
  <si>
    <t>MOOR</t>
  </si>
  <si>
    <t>MOPA</t>
  </si>
  <si>
    <t>MORO</t>
  </si>
  <si>
    <t>MOSI</t>
  </si>
  <si>
    <t>MOSS</t>
  </si>
  <si>
    <t>MOUR</t>
  </si>
  <si>
    <t>MURG</t>
  </si>
  <si>
    <t>MUTA</t>
  </si>
  <si>
    <t>MUTO</t>
  </si>
  <si>
    <t>NANA</t>
  </si>
  <si>
    <t>NAND</t>
  </si>
  <si>
    <t>NEBO</t>
  </si>
  <si>
    <t>NESM</t>
  </si>
  <si>
    <t>NOCL</t>
  </si>
  <si>
    <t>NOMA</t>
  </si>
  <si>
    <t>NORM</t>
  </si>
  <si>
    <t>NORW</t>
  </si>
  <si>
    <t>NOST</t>
  </si>
  <si>
    <t>OAKE</t>
  </si>
  <si>
    <t>OONN</t>
  </si>
  <si>
    <t>OWAN</t>
  </si>
  <si>
    <t>PAMP</t>
  </si>
  <si>
    <t>PAND</t>
  </si>
  <si>
    <t>PARK</t>
  </si>
  <si>
    <t>PEAR</t>
  </si>
  <si>
    <t>PERA</t>
  </si>
  <si>
    <t>PIAL</t>
  </si>
  <si>
    <t>PINN</t>
  </si>
  <si>
    <t>PIRR</t>
  </si>
  <si>
    <t>PLAN</t>
  </si>
  <si>
    <t>PLEY</t>
  </si>
  <si>
    <t>POVE</t>
  </si>
  <si>
    <t>POZI</t>
  </si>
  <si>
    <t>PRMI</t>
  </si>
  <si>
    <t>PROT</t>
  </si>
  <si>
    <t>PURR</t>
  </si>
  <si>
    <t>QUIL</t>
  </si>
  <si>
    <t>RAGL</t>
  </si>
  <si>
    <t>RASM</t>
  </si>
  <si>
    <t>RAVE</t>
  </si>
  <si>
    <t>RAVN</t>
  </si>
  <si>
    <t>RICH</t>
  </si>
  <si>
    <t>ROEA</t>
  </si>
  <si>
    <t>ROGL</t>
  </si>
  <si>
    <t>ROLE</t>
  </si>
  <si>
    <t>ROLL</t>
  </si>
  <si>
    <t>ROMA</t>
  </si>
  <si>
    <t>ROPL</t>
  </si>
  <si>
    <t>ROSE</t>
  </si>
  <si>
    <t>ROSO</t>
  </si>
  <si>
    <t>ROST</t>
  </si>
  <si>
    <t>ROWE</t>
  </si>
  <si>
    <t>ROWO</t>
  </si>
  <si>
    <t>SAGE</t>
  </si>
  <si>
    <t>SAGT</t>
  </si>
  <si>
    <t>SARI</t>
  </si>
  <si>
    <t>SAUN</t>
  </si>
  <si>
    <t>SHUT</t>
  </si>
  <si>
    <t>SKIE</t>
  </si>
  <si>
    <t>SOBL</t>
  </si>
  <si>
    <t>SOBU</t>
  </si>
  <si>
    <t>SOKO</t>
  </si>
  <si>
    <t>SOMA</t>
  </si>
  <si>
    <t>SOTO</t>
  </si>
  <si>
    <t>STAM</t>
  </si>
  <si>
    <t>STAN</t>
  </si>
  <si>
    <t>STTO</t>
  </si>
  <si>
    <t>STUA</t>
  </si>
  <si>
    <t>T002</t>
  </si>
  <si>
    <t>T019</t>
  </si>
  <si>
    <t>T032</t>
  </si>
  <si>
    <t>T043</t>
  </si>
  <si>
    <t>T047</t>
  </si>
  <si>
    <t>T058</t>
  </si>
  <si>
    <t>T072</t>
  </si>
  <si>
    <t>T083</t>
  </si>
  <si>
    <t>T095</t>
  </si>
  <si>
    <t>T116</t>
  </si>
  <si>
    <t>T130</t>
  </si>
  <si>
    <t>T156</t>
  </si>
  <si>
    <t>T159</t>
  </si>
  <si>
    <t>T163</t>
  </si>
  <si>
    <t>T166</t>
  </si>
  <si>
    <t>T176</t>
  </si>
  <si>
    <t>T188</t>
  </si>
  <si>
    <t>T189</t>
  </si>
  <si>
    <t>T198</t>
  </si>
  <si>
    <t>TANB</t>
  </si>
  <si>
    <t>TARA</t>
  </si>
  <si>
    <t>THEO</t>
  </si>
  <si>
    <t>TIER</t>
  </si>
  <si>
    <t>TOPO</t>
  </si>
  <si>
    <t>TORQ</t>
  </si>
  <si>
    <t>TORR</t>
  </si>
  <si>
    <t>TUAN</t>
  </si>
  <si>
    <t>TWCE</t>
  </si>
  <si>
    <t>VERM</t>
  </si>
  <si>
    <t>WAEA</t>
  </si>
  <si>
    <t>WAGG</t>
  </si>
  <si>
    <t>WALL</t>
  </si>
  <si>
    <t>WAND</t>
  </si>
  <si>
    <t>WEBU</t>
  </si>
  <si>
    <t>WEDA</t>
  </si>
  <si>
    <t>WEMA</t>
  </si>
  <si>
    <t>WETO</t>
  </si>
  <si>
    <t>WEWA</t>
  </si>
  <si>
    <t>WINT</t>
  </si>
  <si>
    <t>WIRR</t>
  </si>
  <si>
    <t>WOOD</t>
  </si>
  <si>
    <t>WOOG</t>
  </si>
  <si>
    <t>WOOL</t>
  </si>
  <si>
    <t>WOSO</t>
  </si>
  <si>
    <t>WOWA</t>
  </si>
  <si>
    <t>YARA</t>
  </si>
  <si>
    <t>YARR</t>
  </si>
  <si>
    <t>YASO</t>
  </si>
  <si>
    <t>YEPP</t>
  </si>
  <si>
    <t>Z1313</t>
  </si>
  <si>
    <t>Z1314</t>
  </si>
  <si>
    <t>Z1326</t>
  </si>
  <si>
    <t>Z1327</t>
  </si>
  <si>
    <t>Z1350</t>
  </si>
  <si>
    <t>Z300</t>
  </si>
  <si>
    <t>Z454</t>
  </si>
  <si>
    <t>Z1553</t>
  </si>
  <si>
    <t>Firm Capacity for Embedded Generation (MVA)</t>
  </si>
  <si>
    <t>SUMMER</t>
  </si>
  <si>
    <t>WINTER</t>
  </si>
  <si>
    <t>Substation List</t>
  </si>
  <si>
    <t>Substation 
Type</t>
  </si>
  <si>
    <t>Zone Substation</t>
  </si>
  <si>
    <t>Agnes Water (66/22kV)</t>
  </si>
  <si>
    <t>NCC Rating (MVA)</t>
  </si>
  <si>
    <t>Aitkenvale (66/11kV)</t>
  </si>
  <si>
    <t>Contracted non-network (MVA)</t>
  </si>
  <si>
    <t>Alan Sherriff (132/11kV)</t>
  </si>
  <si>
    <t>10 PoE Load (MVA)</t>
  </si>
  <si>
    <t>Alfred Street (33/11kV)</t>
  </si>
  <si>
    <t>LARn (MVA)</t>
  </si>
  <si>
    <t>Allora (33/11kV)</t>
  </si>
  <si>
    <t>LARn (MW)</t>
  </si>
  <si>
    <t>Atherton (66/22kV)</t>
  </si>
  <si>
    <t>Power Factor at Peak Load</t>
  </si>
  <si>
    <t>Awoonga (66/11kV)</t>
  </si>
  <si>
    <t>ECC Rating (MVA)</t>
  </si>
  <si>
    <t>Ayr (66/11kV)</t>
  </si>
  <si>
    <t>50 PoE Load (MVA)</t>
  </si>
  <si>
    <t>Balberra (33/11kV)</t>
  </si>
  <si>
    <t>50 PoE Load &gt;  95%  (MVA)</t>
  </si>
  <si>
    <t>Bambaroo (66/11kV)</t>
  </si>
  <si>
    <t>Hours PA &gt;  95%  Peak Load</t>
  </si>
  <si>
    <t>Barcaldine (66/22kV)</t>
  </si>
  <si>
    <t>Raw LAR (MVA)</t>
  </si>
  <si>
    <t>Bulk Supply</t>
  </si>
  <si>
    <t>Barcaldine BSP (132/66kV)</t>
  </si>
  <si>
    <t>Auto Trans Avail (MVA)</t>
  </si>
  <si>
    <t>Bargara (66/11kV)</t>
  </si>
  <si>
    <t>Remote Trans Avail (MVA)</t>
  </si>
  <si>
    <t>Barratta (66/11kV)</t>
  </si>
  <si>
    <t>Manual Trans Avail (MVA)</t>
  </si>
  <si>
    <t>Bedford Weir (66/22kV)</t>
  </si>
  <si>
    <t>Mobile Plant Avail (MVA)</t>
  </si>
  <si>
    <t>Belgian Gardens (66/11kV)</t>
  </si>
  <si>
    <t>Shed(30min)</t>
  </si>
  <si>
    <t>Berserker (66/11kV)</t>
  </si>
  <si>
    <t>Shed(4Hour)</t>
  </si>
  <si>
    <t>Biloela (66/11kV)</t>
  </si>
  <si>
    <t>Capacity for Embedded Generation (MVA)</t>
  </si>
  <si>
    <t>Bingegang (66/22kV)</t>
  </si>
  <si>
    <t>Black River (66/11kV)</t>
  </si>
  <si>
    <t>LARc (MVA)</t>
  </si>
  <si>
    <t>Blackall (66/22kV)</t>
  </si>
  <si>
    <t>LARc (MW)</t>
  </si>
  <si>
    <t>Blackwater (66/22kV)</t>
  </si>
  <si>
    <t>Substation Category</t>
  </si>
  <si>
    <t>Blackwater BSP (132/66kV)</t>
  </si>
  <si>
    <t>Meets Security Standard</t>
  </si>
  <si>
    <t>Bluewater (66/11kV)</t>
  </si>
  <si>
    <t>Boat Creek BSP (132/66kV)</t>
  </si>
  <si>
    <t>Bohle (66/11kV)</t>
  </si>
  <si>
    <t>Boondooma Dam (66/11kV)</t>
  </si>
  <si>
    <t>Bowen (66/11kV)</t>
  </si>
  <si>
    <t>Boyne Residential (66/11kV)</t>
  </si>
  <si>
    <t>Broadlea BSP (132/66kV)</t>
  </si>
  <si>
    <t>Broxburn (33/11kV)</t>
  </si>
  <si>
    <t>Bullyard (66/11kV)</t>
  </si>
  <si>
    <t>Bundaberg BSP (132/66kV)</t>
  </si>
  <si>
    <t>Bundaberg Central (66/11kV)</t>
  </si>
  <si>
    <t>Cairns City (132/22kV)</t>
  </si>
  <si>
    <t>Cairns North (132/22kV)</t>
  </si>
  <si>
    <t>Calen (66/11kV)</t>
  </si>
  <si>
    <t>Calliope (66/11kV)</t>
  </si>
  <si>
    <t>Canning Street (66/11kV)</t>
  </si>
  <si>
    <t>Cannonvale (66/11kV)</t>
  </si>
  <si>
    <t>Cape Ferguson (66/11kV)</t>
  </si>
  <si>
    <t>Cape River (66/11kV)</t>
  </si>
  <si>
    <t>Cape River East 132/66kV (66/33kV)</t>
  </si>
  <si>
    <t>Carmila (33/11kV)</t>
  </si>
  <si>
    <t>Cecil Plains (33/11kV)</t>
  </si>
  <si>
    <t>Charleville (66/2211kV)</t>
  </si>
  <si>
    <t>Charleville 11kV (66/11kV)</t>
  </si>
  <si>
    <t>Charleville 22kV (66/22kV)</t>
  </si>
  <si>
    <t>Charters Towers (66/11kV)</t>
  </si>
  <si>
    <t>Childers (66/11kV)</t>
  </si>
  <si>
    <t>Chillagoe (66/22kV)</t>
  </si>
  <si>
    <t>Chinchilla BSP (132/33kV)</t>
  </si>
  <si>
    <t>Chinchilla Town (33/11kV)</t>
  </si>
  <si>
    <t>Chumvale BSP (220/66kV)</t>
  </si>
  <si>
    <t>Clare South (66/11kV)</t>
  </si>
  <si>
    <t>Clermont (66/22kV)</t>
  </si>
  <si>
    <t>Clermont BSP (132/66kV)</t>
  </si>
  <si>
    <t>Clifton (33/11kV)</t>
  </si>
  <si>
    <t>Clinton (66/11kV)</t>
  </si>
  <si>
    <t>Cloncurry (66/11kV)</t>
  </si>
  <si>
    <t>Columboola BSP (132/33kV)</t>
  </si>
  <si>
    <t>Comet (66/22kV)</t>
  </si>
  <si>
    <t>Cooktown (66/22kV)</t>
  </si>
  <si>
    <t>Coominglah (66/22kV)</t>
  </si>
  <si>
    <t>Craiglie (132/22kV)</t>
  </si>
  <si>
    <t>Cranbrook (66/11kV)</t>
  </si>
  <si>
    <t>Crediton (66/11kV)</t>
  </si>
  <si>
    <t>Crows Nest (33/11kV)</t>
  </si>
  <si>
    <t>Croydon (66/22kV)</t>
  </si>
  <si>
    <t>Cunnamulla (66/22kV)</t>
  </si>
  <si>
    <t>Cunnamulla 11kV (66/11kV)</t>
  </si>
  <si>
    <t>Cunnamulla 22kV (66/22kV)</t>
  </si>
  <si>
    <t>Daandine BSP (110/33kV)</t>
  </si>
  <si>
    <t>Dalby Central (33/11kV)</t>
  </si>
  <si>
    <t>Dalby East BSP (110/33kV)</t>
  </si>
  <si>
    <t>Dan Gleeson (66/11kV)</t>
  </si>
  <si>
    <t>Degilbo (66/11kV)</t>
  </si>
  <si>
    <t>Dimbulah (66/22kV)</t>
  </si>
  <si>
    <t>Disraeli (66/11kV)</t>
  </si>
  <si>
    <t>Duchess Road (132/66kV)</t>
  </si>
  <si>
    <t>Duchess Road (11/66kV)</t>
  </si>
  <si>
    <t>Dysart (66/22kV)</t>
  </si>
  <si>
    <t>East Ayr (66/11kV)</t>
  </si>
  <si>
    <t>East Bundaberg (66/11kV)</t>
  </si>
  <si>
    <t>East Toowoomba (33/11kV)</t>
  </si>
  <si>
    <t>Eidsvold (66/11kV)</t>
  </si>
  <si>
    <t>Ellwoods Road (66/11kV)</t>
  </si>
  <si>
    <t>Emerald (66/22kV)</t>
  </si>
  <si>
    <t>Eton (33/11kV)</t>
  </si>
  <si>
    <t>Eungella Dam (66/11kV)</t>
  </si>
  <si>
    <t>Evelyn (66/22kV)</t>
  </si>
  <si>
    <t>Farleigh (33/11kV)</t>
  </si>
  <si>
    <t>Farnsfield (66/11kV)</t>
  </si>
  <si>
    <t>Frenchville (66/11kV)</t>
  </si>
  <si>
    <t>Friend Street (66/11kV)</t>
  </si>
  <si>
    <t>Garbutt (66/11kV)</t>
  </si>
  <si>
    <t>Gayndah (66/11kV)</t>
  </si>
  <si>
    <t>Georgetown (66/22kV)</t>
  </si>
  <si>
    <t>Georgetown BSP (132/66kV)</t>
  </si>
  <si>
    <t>Giru (66/11kV)</t>
  </si>
  <si>
    <t>Givelda (66/11kV)</t>
  </si>
  <si>
    <t>Gladstone North BSP (132/66kV)</t>
  </si>
  <si>
    <t>Gladstone South (66/11kV)</t>
  </si>
  <si>
    <t>Gladstone South BSP (132/66kV)</t>
  </si>
  <si>
    <t>Glenden (66/11kV)</t>
  </si>
  <si>
    <t>Glenelg (66/33kV)</t>
  </si>
  <si>
    <t>Glenella 11kV (66/11kV)</t>
  </si>
  <si>
    <t>Glenella 33kV (66/33kV)</t>
  </si>
  <si>
    <t>Gooburrum (66/11kV)</t>
  </si>
  <si>
    <t>Gooburrum (66/3.3kV)</t>
  </si>
  <si>
    <t>Gootchie (66/11kV)</t>
  </si>
  <si>
    <t>Gracemere (66/11kV)</t>
  </si>
  <si>
    <t>Granite Creek (66/22kV)</t>
  </si>
  <si>
    <t>Granite Creek BSP (132/66kV)</t>
  </si>
  <si>
    <t>Greenvale (66/11kV)</t>
  </si>
  <si>
    <t>Gumlu (66/11kV)</t>
  </si>
  <si>
    <t>Guthalungra (66/11kV)</t>
  </si>
  <si>
    <t>Haughton (66/11kV)</t>
  </si>
  <si>
    <t>Helenvale (66/22kV)</t>
  </si>
  <si>
    <t>Hermit Park (66/11kV)</t>
  </si>
  <si>
    <t>Highfields (33/11kV)</t>
  </si>
  <si>
    <t>Home Hill (66/11kV)</t>
  </si>
  <si>
    <t>Howard (66/11kV)</t>
  </si>
  <si>
    <t>Hughenden (66/33kV)</t>
  </si>
  <si>
    <t>Ilbilbie (33/11kV)</t>
  </si>
  <si>
    <t>Ingham (66/11kV)</t>
  </si>
  <si>
    <t>Ingham BSP (132/66kV)</t>
  </si>
  <si>
    <t>Isis BSP (132/66kV)</t>
  </si>
  <si>
    <t>Jandowae (33/11kV)</t>
  </si>
  <si>
    <t>Jardine Creek (66/132kV)</t>
  </si>
  <si>
    <t>Jarvisfield (66/11kV)</t>
  </si>
  <si>
    <t>Jubilee Pocket (66/11kV)</t>
  </si>
  <si>
    <t>Julia Creek (66/33kV)</t>
  </si>
  <si>
    <t>Kaimkillenbun (33/11kV)</t>
  </si>
  <si>
    <t>Kalamia (66/11kV)</t>
  </si>
  <si>
    <t>Kearneys Spring (110/11kV)</t>
  </si>
  <si>
    <t>Kelsey Creek East (66/11kV)</t>
  </si>
  <si>
    <t>Kidston (132/6.6kV)</t>
  </si>
  <si>
    <t>Kilkivan BSP (132/66kV)</t>
  </si>
  <si>
    <t>Kilkivan Town (66/11kV)</t>
  </si>
  <si>
    <t>Killarney (33/11kV)</t>
  </si>
  <si>
    <t>Kingaroy (66/11kV)</t>
  </si>
  <si>
    <t>Kirknie (66/11kV)</t>
  </si>
  <si>
    <t>Kogan Creek (33/11kV)</t>
  </si>
  <si>
    <t>Koumala (33/11kV)</t>
  </si>
  <si>
    <t>Laguna Quays (66/11kV)</t>
  </si>
  <si>
    <t>Lakeland (66/22kV)</t>
  </si>
  <si>
    <t>Lakeland BSP (132/66kV)</t>
  </si>
  <si>
    <t>Lakes Creek (66/11kV)</t>
  </si>
  <si>
    <t>Lannercost (66/11kV)</t>
  </si>
  <si>
    <t>Littlemore (66/11kV)</t>
  </si>
  <si>
    <t>Longreach (66/22kV)</t>
  </si>
  <si>
    <t>Louisa Creek (33/11kV)</t>
  </si>
  <si>
    <t>Louisa Creek BSP (132/33kV)</t>
  </si>
  <si>
    <t>Lucinda (66/11kV)</t>
  </si>
  <si>
    <t>Lyndley Lane (33/22kV)</t>
  </si>
  <si>
    <t>Mackay City (33/11kV)</t>
  </si>
  <si>
    <t>Macknade (66/11kV)</t>
  </si>
  <si>
    <t>Malchi (66/11kV)</t>
  </si>
  <si>
    <t>Mareeba (66/22kV)</t>
  </si>
  <si>
    <t>Marian South (66/11kV)</t>
  </si>
  <si>
    <t>Mary Kathleen (66/11kV)</t>
  </si>
  <si>
    <t>Maryborough BSP (132/66kV)</t>
  </si>
  <si>
    <t>Maryborough City (66/11kV)</t>
  </si>
  <si>
    <t>Max Fulton (66/11kV)</t>
  </si>
  <si>
    <t>McKinley Creek (66/11kV)</t>
  </si>
  <si>
    <t>Meadowvale (66/11kV)</t>
  </si>
  <si>
    <t>Meandarra (33/22kV)</t>
  </si>
  <si>
    <t>Merinda (66/11kV)</t>
  </si>
  <si>
    <t>Meringandan (33/11kV)</t>
  </si>
  <si>
    <t>Middlemount (66/22kV)</t>
  </si>
  <si>
    <t>Miles</t>
  </si>
  <si>
    <t>Miles (33/11kV)</t>
  </si>
  <si>
    <t>Millaroo (66/11kV)</t>
  </si>
  <si>
    <t>Millchester (66/11kV)</t>
  </si>
  <si>
    <t>Millchester BSP (132/66kV)</t>
  </si>
  <si>
    <t>Millmerran (33/11kV)</t>
  </si>
  <si>
    <t>Mingela (66/11kV)</t>
  </si>
  <si>
    <t>Mirani (66/11kV)</t>
  </si>
  <si>
    <t>Miriam Vale (66/22kV)</t>
  </si>
  <si>
    <t>Mitchell (33/11kV)</t>
  </si>
  <si>
    <t>Mona Park (66/11kV)</t>
  </si>
  <si>
    <t>Monduran Dam (66/11kV)</t>
  </si>
  <si>
    <t>Monduran Dam DNR (66/3.3kV)</t>
  </si>
  <si>
    <t>Monto (66/11kV)</t>
  </si>
  <si>
    <t>Moorvale (66/11kV)</t>
  </si>
  <si>
    <t>Mossman (66/22kV)</t>
  </si>
  <si>
    <t>Mount Fox (66/33kV)</t>
  </si>
  <si>
    <t>Mount Leyshon Pump (66/11kV)</t>
  </si>
  <si>
    <t>Mount Rooper (66/11kV)</t>
  </si>
  <si>
    <t>Moura (11/22kV)</t>
  </si>
  <si>
    <t>Mt Bassett (33/11kV)</t>
  </si>
  <si>
    <t>Mt Garnet (66/22kV)</t>
  </si>
  <si>
    <t>Mt Molloy (66/22kV)</t>
  </si>
  <si>
    <t>Mt Morgan (66/11kV)</t>
  </si>
  <si>
    <t>Mt Mowbullan (33/11kV)</t>
  </si>
  <si>
    <t>Mt Sibley (33/11kV)</t>
  </si>
  <si>
    <t>Mundubbera Town (66/11kV)</t>
  </si>
  <si>
    <t>Murgon (66/11kV)</t>
  </si>
  <si>
    <t>Mutarnee (66/11kV)</t>
  </si>
  <si>
    <t>Nanango (66/11kV)</t>
  </si>
  <si>
    <t>Nandi (33/11kV)</t>
  </si>
  <si>
    <t>Nebo (132/11kV)</t>
  </si>
  <si>
    <t>Neil Smith (66/11kV)</t>
  </si>
  <si>
    <t>Normanton (66/22kV)</t>
  </si>
  <si>
    <t>North Cloncurry (66/11kV)</t>
  </si>
  <si>
    <t>North Mackay (33/11kV)</t>
  </si>
  <si>
    <t>North Street (33/11kV)</t>
  </si>
  <si>
    <t>Norwin (33/11kV)</t>
  </si>
  <si>
    <t>Oakey (33/11kV)</t>
  </si>
  <si>
    <t>Oakey BSP (110/33kV)</t>
  </si>
  <si>
    <t>Oonoonba (66/11kV)</t>
  </si>
  <si>
    <t>Owanyilla (66/11kV)</t>
  </si>
  <si>
    <t>Pampas (33/11kV)</t>
  </si>
  <si>
    <t>Pandoin (66/22kV)</t>
  </si>
  <si>
    <t>Parkhurst (66/11kV)</t>
  </si>
  <si>
    <t>Peranga (33/11kV)</t>
  </si>
  <si>
    <t>Peter Arlett (66/11kV)</t>
  </si>
  <si>
    <t>Pialba (66/11kV)</t>
  </si>
  <si>
    <t>Pialba South (66/11kV)</t>
  </si>
  <si>
    <t>PISO</t>
  </si>
  <si>
    <t>Pinnacle (66/11kV)</t>
  </si>
  <si>
    <t>Pirrinuan (33/11kV)</t>
  </si>
  <si>
    <t>Planella (33/11kV)</t>
  </si>
  <si>
    <t>Pleystowe (33/11kV)</t>
  </si>
  <si>
    <t>Point Vernon (66/11kV)</t>
  </si>
  <si>
    <t>Pozieres (33/11kV)</t>
  </si>
  <si>
    <t>Proserpine Mill (66/11kV)</t>
  </si>
  <si>
    <t>Proston (66/11kV)</t>
  </si>
  <si>
    <t>Purrawunda (33/11kV)</t>
  </si>
  <si>
    <t>Quilpie (66/11kV)</t>
  </si>
  <si>
    <t>Raglan (66/22kV)</t>
  </si>
  <si>
    <t>Rasmussen (66/11kV)</t>
  </si>
  <si>
    <t>Ravenshoe (66/22kV)</t>
  </si>
  <si>
    <t>Ravenswood (66/11kV)</t>
  </si>
  <si>
    <t>Richmond (66/33kV)</t>
  </si>
  <si>
    <t>Rockhampton Glenmore (66/11kV)</t>
  </si>
  <si>
    <t>Rockhampton South (66/11kV)</t>
  </si>
  <si>
    <t>Rocky Street (66/11kV)</t>
  </si>
  <si>
    <t>Rolleston (66/22kV)</t>
  </si>
  <si>
    <t>Rolleston BSP (132/66kV)</t>
  </si>
  <si>
    <t>Rollingstone (66/11kV)</t>
  </si>
  <si>
    <t>Roma 33kV BSP (132/33kV)</t>
  </si>
  <si>
    <t>Roma 66kV BSP (132/66kV)</t>
  </si>
  <si>
    <t>Roma East (33/11kV)</t>
  </si>
  <si>
    <t>Roma West (33/11kV)</t>
  </si>
  <si>
    <t>Roo Works (33/11kV)</t>
  </si>
  <si>
    <t>Rosella (33/11kV)</t>
  </si>
  <si>
    <t>Ross Plains (66/11kV)</t>
  </si>
  <si>
    <t>Sarina (33/11kV)</t>
  </si>
  <si>
    <t>Saunders (66/11kV)</t>
  </si>
  <si>
    <t>Shutehaven (66/22kV)</t>
  </si>
  <si>
    <t>Skid B (Cawdor) (33/11kV)</t>
  </si>
  <si>
    <t>Skid D (Landing Road) (66/11kV)</t>
  </si>
  <si>
    <t>Skid E (Chinchilla) (33/11kV)</t>
  </si>
  <si>
    <t>Skid K (Charlton) (33/11kV)</t>
  </si>
  <si>
    <t>South Blackwater (66/22kV)</t>
  </si>
  <si>
    <t>South Bundaberg (66/11kV)</t>
  </si>
  <si>
    <t>South Kolan (66/11kV)</t>
  </si>
  <si>
    <t>South Mackay (33/11kV)</t>
  </si>
  <si>
    <t>South Toowoomba (33/11kV)</t>
  </si>
  <si>
    <t>South Toowoomba BSP (110/33kV)</t>
  </si>
  <si>
    <t>St. George (66/33kV)</t>
  </si>
  <si>
    <t>St. George Town (33/11kV)</t>
  </si>
  <si>
    <t>Stamford (66/33kV)</t>
  </si>
  <si>
    <t>Stanthorpe BSP (110/33kV)</t>
  </si>
  <si>
    <t>Stanthorpe Town (33/11kV)</t>
  </si>
  <si>
    <t>Stuart (66/11kV)</t>
  </si>
  <si>
    <t>Tanby (66/22kV)</t>
  </si>
  <si>
    <t>Tara (33/11kV)</t>
  </si>
  <si>
    <t>Theodore (66/22kV)</t>
  </si>
  <si>
    <t>Tieri (66/22kV)</t>
  </si>
  <si>
    <t>Toowoomba Central (110/11kV)</t>
  </si>
  <si>
    <t>Torquay (66/11kV)</t>
  </si>
  <si>
    <t>Torrington (33/11kV)</t>
  </si>
  <si>
    <t>Torrington BSP (110/33kV)</t>
  </si>
  <si>
    <t>Townsville Port (66/11kV)</t>
  </si>
  <si>
    <t>Tuan (66/11kV)</t>
  </si>
  <si>
    <t>Vermont (66/22kV)</t>
  </si>
  <si>
    <t>Waggamba 132/33kV (66/33kV)</t>
  </si>
  <si>
    <t>Waggamba 132/66kV (66/66kV)</t>
  </si>
  <si>
    <t>Waggamba BSP (132/66kV)</t>
  </si>
  <si>
    <t>Wallaville (66/11kV)</t>
  </si>
  <si>
    <t>Wandoan (33/22kV)</t>
  </si>
  <si>
    <t>Warwick BSP (110/33kV)</t>
  </si>
  <si>
    <t>Warwick East (33/11kV)</t>
  </si>
  <si>
    <t>West Bundaberg (66/11kV)</t>
  </si>
  <si>
    <t>West Dalby (33/11kV)</t>
  </si>
  <si>
    <t>West Mackay (33/11kV)</t>
  </si>
  <si>
    <t>West Toowoomba (33/11kV)</t>
  </si>
  <si>
    <t>West Warwick (33/11kV)</t>
  </si>
  <si>
    <t>Winton (66/11kV)</t>
  </si>
  <si>
    <t>Wirralie (66/33kV)</t>
  </si>
  <si>
    <t>Woodgate (66/11kV)</t>
  </si>
  <si>
    <t>Woodhouse Station (66/11kV)</t>
  </si>
  <si>
    <t>Woodstock South (66/11kV)</t>
  </si>
  <si>
    <t>Woolooga (66/11kV)</t>
  </si>
  <si>
    <t>Wowan (66/22kV)</t>
  </si>
  <si>
    <t>Yarraman (66/11kV)</t>
  </si>
  <si>
    <t>Yarranlea BSP (110/33kV)</t>
  </si>
  <si>
    <t>Yarranlea South (33/11kV)</t>
  </si>
  <si>
    <t>Yeppoon (66/11kV)</t>
  </si>
  <si>
    <t>Yeppoon (11/22kV)</t>
  </si>
  <si>
    <t>Zone Summary Information and Peak Load Forecast</t>
  </si>
  <si>
    <t>Substation</t>
  </si>
  <si>
    <t>AGWA - Agnes Water (66/22kV)</t>
  </si>
  <si>
    <t>Supply</t>
  </si>
  <si>
    <t>T166 - Granite Creek BSP</t>
  </si>
  <si>
    <t>Description</t>
  </si>
  <si>
    <t>Region is Capricornia</t>
  </si>
  <si>
    <t>Transformer size is 2x66/22kV 15/20MVA ONAF</t>
  </si>
  <si>
    <t>Capacity of commissioned Embedded Generation (with Connection Agreements) is 0.0 MVA</t>
  </si>
  <si>
    <t>Growth Rates</t>
  </si>
  <si>
    <t>2023 W 1.8%, 2024 S -2.7% W -1.2%2025 S -0.6% W -1.4%2026 S -0.1% W -1.1%2027 S 0.7% W -0.5%</t>
  </si>
  <si>
    <t>Latest Peak Compensated Load</t>
  </si>
  <si>
    <t>6.1 MVA on 05/07/2022 at 17:30</t>
  </si>
  <si>
    <t>Hours PA Exceeding 95% Peak Load</t>
  </si>
  <si>
    <t>PEAK LOAD FORECAST AND CAPACITY</t>
  </si>
  <si>
    <t>2023</t>
  </si>
  <si>
    <t>2024</t>
  </si>
  <si>
    <t>2025</t>
  </si>
  <si>
    <t>2026</t>
  </si>
  <si>
    <t>2027</t>
  </si>
  <si>
    <r>
      <rPr>
        <b/>
        <sz val="7"/>
        <color rgb="FF000000"/>
        <rFont val="Arial"/>
        <family val="2"/>
      </rPr>
      <t xml:space="preserve">50 PoE Load &gt;  </t>
    </r>
    <r>
      <rPr>
        <b/>
        <sz val="7"/>
        <color rgb="FF000000"/>
        <rFont val="Arial"/>
        <family val="2"/>
      </rPr>
      <t>95%</t>
    </r>
    <r>
      <rPr>
        <b/>
        <sz val="7"/>
        <color rgb="FF000000"/>
        <rFont val="Arial"/>
        <family val="2"/>
      </rPr>
      <t xml:space="preserve">  (MVA)</t>
    </r>
  </si>
  <si>
    <r>
      <rPr>
        <b/>
        <sz val="7"/>
        <color rgb="FF000000"/>
        <rFont val="Arial"/>
        <family val="2"/>
      </rPr>
      <t xml:space="preserve">Hours PA &gt;  </t>
    </r>
    <r>
      <rPr>
        <b/>
        <sz val="7"/>
        <color rgb="FF000000"/>
        <rFont val="Arial"/>
        <family val="2"/>
      </rPr>
      <t>95%</t>
    </r>
    <r>
      <rPr>
        <b/>
        <sz val="7"/>
        <color rgb="FF000000"/>
        <rFont val="Arial"/>
        <family val="2"/>
      </rPr>
      <t xml:space="preserve">  Peak Load</t>
    </r>
  </si>
  <si>
    <t>13</t>
  </si>
  <si>
    <t>Rural/ Remote</t>
  </si>
  <si>
    <t>Yes</t>
  </si>
  <si>
    <t>Return to Index</t>
  </si>
  <si>
    <t>AITK - Aitkenvale (66/11kV)</t>
  </si>
  <si>
    <t>TMES - Townsville Mesh</t>
  </si>
  <si>
    <t>Region is Nth Queensland</t>
  </si>
  <si>
    <t>Transformer size is 2x66/11kV 15/20/25MVA ODAF</t>
  </si>
  <si>
    <t>2023 W 1.8%, 2024 S -3.2% W -0.9%2025 S -1.6% W -1.5%2026 S -1.0% W -1.0%2027 S -0.4% W -0.9</t>
  </si>
  <si>
    <t>19.1 MVA on 21/11/2022 at 16:00</t>
  </si>
  <si>
    <t>12</t>
  </si>
  <si>
    <t>Regional Centre</t>
  </si>
  <si>
    <t>ALLO - Allora (33/11kV)</t>
  </si>
  <si>
    <t>T058 - Warwick BSP</t>
  </si>
  <si>
    <t>Region is South West</t>
  </si>
  <si>
    <t>Transformer size is 2x33/11kV 3MVA ONAN</t>
  </si>
  <si>
    <t>2023 W 1.8%, 2024 S -2.7% W -0.3%2025 S -0.5% W -0.1%2026 S -0.1% W 0.2%,2027 S 0.6% W 0.2%</t>
  </si>
  <si>
    <t>5.1 MVA on 04/07/2022 at 18:30</t>
  </si>
  <si>
    <t>9.5</t>
  </si>
  <si>
    <t>ALSH - Alan Sherriff (132/11kV)</t>
  </si>
  <si>
    <t>QASF - Alan Sherriff TCP</t>
  </si>
  <si>
    <t>Transformer size is 2x132/11kV 18/22.5/30MVA ODAF</t>
  </si>
  <si>
    <t>2023 W 1.8%, 2024 S -3.1% W -0.2%2025 S -0.8% W -0.0%2026 S -0.2% W 0.3%,2027 S 0.7% W 0.6%</t>
  </si>
  <si>
    <t>29 MVA on 02/02/2023 at 18:00</t>
  </si>
  <si>
    <t>8.5</t>
  </si>
  <si>
    <t>ALST - Alfred Street (33/11kV)</t>
  </si>
  <si>
    <t>MACK - Mackay BSP</t>
  </si>
  <si>
    <t>Region is Mackay</t>
  </si>
  <si>
    <t>Transformer size is 2x33/11kV 35/40MVA ONAF</t>
  </si>
  <si>
    <t>2023 W 1.8%, 2024 S -3.0% W -0.5%2025 S -1.2% W -0.9%2026 S -0.6% W -0.4%2027 S 0.1% W -0.3%</t>
  </si>
  <si>
    <t>20.9 MVA on 21/11/2022 at 13:00</t>
  </si>
  <si>
    <t>4.5</t>
  </si>
  <si>
    <t>ATHE - Atherton (66/22kV)</t>
  </si>
  <si>
    <t>TURK - Turkinje 66kV BSP</t>
  </si>
  <si>
    <t>Region is Far North</t>
  </si>
  <si>
    <t>Transformer size is 1x66/22kV 24/30/40MVA ONAN/ODAN/ODAF;1x66/22kV 24/30/40MVA ONAN/ONAF/ONAF</t>
  </si>
  <si>
    <t>Capacity of commissioned Embedded Generation (with Connection Agreements) is 1.7 MVA</t>
  </si>
  <si>
    <t>2023 W 1.8%, 2024 S -2.4% W 0.1%,2025 S -0.4% W 0.4%,2026 S 0.1% W 0.6%, 2027 S 0.8% W 0.7%</t>
  </si>
  <si>
    <t>23.9 MVA on 01/11/2022 at 18:30</t>
  </si>
  <si>
    <t>37</t>
  </si>
  <si>
    <t>AWOO - Awoonga (66/11kV)</t>
  </si>
  <si>
    <t>T019 - Gladstone South BSP</t>
  </si>
  <si>
    <t>Transformer size is 2x66/11kV 7.5/10MVA ONAF/OB</t>
  </si>
  <si>
    <t>Capacity of commissioned Embedded Generation (with Connection Agreements) is 1.1 MVA</t>
  </si>
  <si>
    <t>2023 W 1.8%, 2024 S -2.9% W -0.5%2025 S -0.6% W -0.1%2026 S -0.2% W 0.1%,2027 S 0.5% W 0.2%</t>
  </si>
  <si>
    <t>6.2 MVA on 13/02/2023 at 19:00</t>
  </si>
  <si>
    <t>166</t>
  </si>
  <si>
    <t>AYRZ - Ayr (66/11kV)</t>
  </si>
  <si>
    <t>T193 - Clare South BSP</t>
  </si>
  <si>
    <t>Transformer size is 2x66/11kV 7.5/10MVA ONAN/ONAF</t>
  </si>
  <si>
    <t>2023 W 1.8%, 2024 S -2.9% W -0.3%2025 S -0.8% W -0.2%2026 S -0.3% W 0.1%,2027 S 0.3% W 0.1%</t>
  </si>
  <si>
    <t>8.5 MVA on 14/12/2022 at 20:00</t>
  </si>
  <si>
    <t>14</t>
  </si>
  <si>
    <t>BALB - Balberra (33/11kV)</t>
  </si>
  <si>
    <t>T065 - Alligator Creek BSP</t>
  </si>
  <si>
    <t>Transformer size is 1x33/11kV 5MVA ONAN</t>
  </si>
  <si>
    <t>2023 W 1.8%, 2024 S -2.8% W -0.7%2025 S -0.6% W -0.5%2026 S -0.1% W -0.1%2027 S 0.7% W 0.6%</t>
  </si>
  <si>
    <t>2.5 MVA on 10/01/2023 at 19:30</t>
  </si>
  <si>
    <t>5</t>
  </si>
  <si>
    <t>BAMB - Bambaroo (66/11kV)</t>
  </si>
  <si>
    <t>T047 - Ingham BSP</t>
  </si>
  <si>
    <t>Transformer size is 1x66/11kV 1.5MVA ONAN</t>
  </si>
  <si>
    <t>2023 W 1.8%, 2024 S -3.5% W -1.1%2025 S -1.3% W -0.7%2026 S -0.9% W -0.5%2027 S -0.3% W -0.5</t>
  </si>
  <si>
    <t>0.3 MVA on 14/12/2022 at 19:00</t>
  </si>
  <si>
    <t>35.5</t>
  </si>
  <si>
    <t>BARC - Barcaldine (66/22kV)</t>
  </si>
  <si>
    <t>T072 - Barcaldine BSP</t>
  </si>
  <si>
    <t>Transformer size is 1x66/22kV 8/10MVA ONAN/ONAF; 1 x 66/22kV 25/32MVA ONAN/ONAF</t>
  </si>
  <si>
    <t>Capacity of commissioned Embedded Generation (with Connection Agreements) is 28.4 MVA</t>
  </si>
  <si>
    <t>2023 W 1.8%, 2024 S -2.9% W -0.4%2025 S -0.7% W -0.2%2026 S -0.3% W 0.1%,2027 S 0.5% W 0.2%</t>
  </si>
  <si>
    <t>7.4 MVA on 08/12/2022 at 18:30</t>
  </si>
  <si>
    <t>BARG - Bargara (66/11kV)</t>
  </si>
  <si>
    <t>BUND - Bundaberg BSP</t>
  </si>
  <si>
    <t>Region is Wide Bay</t>
  </si>
  <si>
    <t>Transformer size is 2x66/11kV 15/18/25MVA ONAN/ODAN/ODAF</t>
  </si>
  <si>
    <t>Capacity of commissioned Embedded Generation (with Connection Agreements) is 4.4 MVA</t>
  </si>
  <si>
    <t>2023 W 1.8%, 2024 S -2.2% W 0.1%,2025 S -0.2% W 0.7%,2026 S 0.3% W 0.9%, 2027 S 0.6% W 0.6%</t>
  </si>
  <si>
    <t>14.6 MVA on 13/02/2023 at 18:30</t>
  </si>
  <si>
    <t>8</t>
  </si>
  <si>
    <t>BARR - Barratta (66/11kV)</t>
  </si>
  <si>
    <t>Transformer size is 1x66/11kV 5MVA ONAN</t>
  </si>
  <si>
    <t>2023 W 1.8%, 2024 S -3.0% W -0.5%2025 S -0.9% W -0.5%2026 S -0.4% W -0.2%2027 S 0.2% W -0.2%</t>
  </si>
  <si>
    <t>2 MVA on 14/12/2022 at 19:00</t>
  </si>
  <si>
    <t>13.5</t>
  </si>
  <si>
    <t>BEGA - Belgian Gardens (66/11kV)</t>
  </si>
  <si>
    <t>Transformer size is 2x66/11kV 19/26/32MVA ONAN/ODAN/ODAF</t>
  </si>
  <si>
    <t>2023 W 1.8%, 2024 S -2.2% W 0.6%,2025 S -0.1% W 0.8%,2026 S 0.4% W 1.1%, 2027 S 1.6% W 1.9%</t>
  </si>
  <si>
    <t>12.6 MVA on 16/11/2022 at 20:00</t>
  </si>
  <si>
    <t>25.5</t>
  </si>
  <si>
    <t>BERS - Berserker (66/11kV)</t>
  </si>
  <si>
    <t>RMES - Rockhampton Mesh</t>
  </si>
  <si>
    <t>2023 W 1.8%, 2024 S -4.2% W -2.2%2025 S -2.7% W -1.6%2026 S -2.3% W -1.4%2027 S -1.8% W -1.5</t>
  </si>
  <si>
    <t>21.3 MVA on 13/02/2023 at 16:30</t>
  </si>
  <si>
    <t>BEWE - Bedford Weir (66/22kV)</t>
  </si>
  <si>
    <t>T032 - Blackwater BSP</t>
  </si>
  <si>
    <t>Transformer size is 1x66/22kV 10MVA ONAN;1x66/22kV 7.5/10MVA ON/OB</t>
  </si>
  <si>
    <t>2023 W 1.8%, 2024 S -3.0% W -0.6%2025 S -1.0% W -0.5%2026 S -0.5% W -0.2%2027 S 0.2% W -0.1%</t>
  </si>
  <si>
    <t>8.1 MVA on 03/01/2023 at 19:00</t>
  </si>
  <si>
    <t>20</t>
  </si>
  <si>
    <t>BILO - Biloela (66/11kV)</t>
  </si>
  <si>
    <t>T026 - Biloela BSP</t>
  </si>
  <si>
    <t>Transformer size is 1x66/11kV 15/20MVA ONAN/ONAF;1x66/11kV 25/32MVA ONAN/ONAF</t>
  </si>
  <si>
    <t>2023 W 1.8%, 2024 S -3.0% W -0.5%2025 S -0.9% W -0.3%2026 S -0.5% W 0.0%,2027 S 0.2% W 0.1%</t>
  </si>
  <si>
    <t>15.9 MVA on 13/02/2023 at 16:30</t>
  </si>
  <si>
    <t>5.5</t>
  </si>
  <si>
    <t>BING - Bingegang (66/22kV)</t>
  </si>
  <si>
    <t>Transformer size is 2x66/22kV 5MVA ON</t>
  </si>
  <si>
    <t>2023 W 1.8%, 2024 S -3.1% W -0.7%2025 S -0.8% W -0.3%2026 S -0.4% W -0.1%2027 S 0.4% W 0.1%</t>
  </si>
  <si>
    <t>1.4 MVA on 02/03/2023 at 19:00</t>
  </si>
  <si>
    <t>36.5</t>
  </si>
  <si>
    <t>BLAC - Blackwater (66/22kV)</t>
  </si>
  <si>
    <t>Transformer size is 2x11/22kV 7.5/10MVA ONAN/ONAF;2x132/22kV 160 MVA</t>
  </si>
  <si>
    <t>2023 W 1.8%, 2024 S -3.0% W -0.7%2025 S -0.9% W -0.6%2026 S -0.5% W -0.3%2027 S 0.2% W -0.2%</t>
  </si>
  <si>
    <t>9.8 MVA on 14/02/2023 at 19:00</t>
  </si>
  <si>
    <t>BLAK - Blackall (66/22kV)</t>
  </si>
  <si>
    <t>Transformer size is 2x66/22kV 5/6.25MVA ONAN/ONAF</t>
  </si>
  <si>
    <t>2023 W 1.8%, 2024 S -3.3% W -0.9%2025 S -1.1% W -0.6%2026 S -0.7% W -0.4%2027 S 0.0% W -0.3%</t>
  </si>
  <si>
    <t>4.5 MVA on 07/12/2022 at 18:00</t>
  </si>
  <si>
    <t>4</t>
  </si>
  <si>
    <t>BLRI - Black River (66/11kV)</t>
  </si>
  <si>
    <t>Transformer size is 1x66/11kV 15/20MVA ONAN/ONAF;1x66/11kV 16/20MVA ONAN/ONAF</t>
  </si>
  <si>
    <t>2023 W 1.8%, 2024 S -1.3% W 2.3%,2025 S 0.9% W 2.5%, 2026 S 1.3% W 2.7%, 2027 S 1.9% W 2.5%</t>
  </si>
  <si>
    <t>25.2 MVA on 14/12/2022 at 20:00</t>
  </si>
  <si>
    <t>6</t>
  </si>
  <si>
    <t>BLUE - Bluewater (66/11kV)</t>
  </si>
  <si>
    <t>2023 W 1.8%, 2024 S -2.8% W -0.2%2025 S -0.5% W 0.1%,2026 S -0.1% W 0.4%,2027 S 0.6% W 0.5%</t>
  </si>
  <si>
    <t>4.2 MVA on 14/12/2022 at 19:30</t>
  </si>
  <si>
    <t>BODA - Boondooma Dam (66/11kV)</t>
  </si>
  <si>
    <t>H018 - Tarong BSP</t>
  </si>
  <si>
    <t>Transformer size is 1x66/11kV 4.1MVA ONAN;1x66/11kV 1MVA ONAN(Standby)</t>
  </si>
  <si>
    <t>2023 W 1.8%, 2024 S -3.0% W -0.6%2025 S -0.7% W -0.2%2026 S -0.3% W 0.0%,2027 S 0.3% W 0.0%</t>
  </si>
  <si>
    <t>2.1 MVA on 09/06/2022 at 18:00</t>
  </si>
  <si>
    <t>1347</t>
  </si>
  <si>
    <t>BOHL - Bohle (66/11kV)</t>
  </si>
  <si>
    <t>Transformer size is 1x66/11kV 15/20/25MVA ODAN/ONAF/ODAF;1x66/11kV 15/20/25MVA ONAN/ONAF/ODAF</t>
  </si>
  <si>
    <t>Capacity of commissioned Embedded Generation (with Connection Agreements) is 4.7 MVA</t>
  </si>
  <si>
    <t>2023 W 1.8%, 2024 S -2.3% W 0.2%,2025 S -0.3% W 0.2%,2026 S 0.2% W 0.6%, 2027 S 1.0% W 0.8%</t>
  </si>
  <si>
    <t>19.5 MVA on 16/03/2023 at 13:30</t>
  </si>
  <si>
    <t>23.5</t>
  </si>
  <si>
    <t>BORE - Boyne Residential (66/11kV)</t>
  </si>
  <si>
    <t>2023 W 1.8%, 2024 S -2.6% W -0.3%2025 S -0.4% W -0.1%2026 S 0.0% W 0.2%, 2027 S 0.8% W 0.4%</t>
  </si>
  <si>
    <t>11.1 MVA on 13/02/2023 at 18:30</t>
  </si>
  <si>
    <t>BOWE - Bowen (66/11kV)</t>
  </si>
  <si>
    <t>T181 - Bowen North BSP</t>
  </si>
  <si>
    <t>Transformer size is 2x66/11kV 15/16MVA ONAN/OFDAN</t>
  </si>
  <si>
    <t>2023 W 1.8%, 2024 S -2.6% W -0.1%2025 S -0.5% W 0.1%,2026 S 0.0% W 0.4%, 2027 S 0.8% W 0.6%</t>
  </si>
  <si>
    <t>13.1 MVA on 02/02/2023 at 18:30</t>
  </si>
  <si>
    <t>20.5</t>
  </si>
  <si>
    <t>BROX - Broxburn (33/11kV)</t>
  </si>
  <si>
    <t>YARA - Yarranlea BSP</t>
  </si>
  <si>
    <t>Transformer size is 1x33/11kV 10MVA SKID;2x33/11kV 5MVA ONAN</t>
  </si>
  <si>
    <t>2023 W 1.8%, 2024 S -2.9% W -0.4%2025 S -0.9% W -0.4%2026 S -0.4% W -0.0%2027 S 0.3% W 0.0%</t>
  </si>
  <si>
    <t>8.4 MVA on 13/02/2023 at 17:30</t>
  </si>
  <si>
    <t>BUCE - Bundaberg Central (66/11kV)</t>
  </si>
  <si>
    <t>2023 W 1.8%, 2024 S -3.4% W -1.0%2025 S -1.6% W -1.1%2026 S -1.0% W -0.6%2027 S -0.1% W -0.4</t>
  </si>
  <si>
    <t>15.6 MVA on 09/03/2023 at 13:00</t>
  </si>
  <si>
    <t>3</t>
  </si>
  <si>
    <t>BULL - Bullyard (66/11kV)</t>
  </si>
  <si>
    <t>Transformer size is 2x66/11kV 5MVA ONAN</t>
  </si>
  <si>
    <t>2023 W 1.8%, 2024 S -2.7% W -0.2%2025 S -0.5% W 0.1%,2026 S -0.1% W 0.3%,2027 S 0.5% W 0.3%</t>
  </si>
  <si>
    <t>2.1 MVA on 03/01/2023 at 20:00</t>
  </si>
  <si>
    <t>3.5</t>
  </si>
  <si>
    <t>Bulk Summary Information and Peak Load Forecast</t>
  </si>
  <si>
    <t>BUND - Bundaberg BSP (132/66kV)</t>
  </si>
  <si>
    <t>QGNG - Gin Gin TCP</t>
  </si>
  <si>
    <t>Transformer size is 1x132/66kV 36/70MVA ONAN/ONAF;2x132/66kV 40/50/60MVA ON/OFN/OFB</t>
  </si>
  <si>
    <t>Capacity of commissioned Embedded Generation (with Connection Agreements) is 7.2 MVA</t>
  </si>
  <si>
    <t>118.5 MVA on 13/02/2023 at 17:00</t>
  </si>
  <si>
    <t>12.5</t>
  </si>
  <si>
    <t>-50MVA by 2030</t>
  </si>
  <si>
    <t>CACI - Cairns City (132/22kV)</t>
  </si>
  <si>
    <t>QCNS - Cairns City 132kV TCP</t>
  </si>
  <si>
    <t>Transformer size is 1x132/22kV 55/80MVA ONAN/ODAN;1x132/22kV 64/80MVA ONAN/ODAN</t>
  </si>
  <si>
    <t>2023 W 1.8%, 2024 S -3.0% W -0.6%2025 S -1.1% W -0.7%2026 S -0.6% W -0.4%2027 S 0.0% W -0.4%</t>
  </si>
  <si>
    <t>49.9 MVA on 24/11/2022 at 12:30</t>
  </si>
  <si>
    <t>419</t>
  </si>
  <si>
    <t>CAFE - Cape Ferguson (66/11kV)</t>
  </si>
  <si>
    <t>Transformer size is 1x66/11kV 2.3MVA ONAN;1x66/11kV 2MVA ONAN</t>
  </si>
  <si>
    <t>2023 W 1.8%, 2024 S -2.7% W -0.1%2025 S -0.4% W 0.3%,2026 S 0.1% W 0.5%, 2027 S 0.8% W 0.6%</t>
  </si>
  <si>
    <t>1.8 MVA on 02/02/2023 at 18:30</t>
  </si>
  <si>
    <t>21.5</t>
  </si>
  <si>
    <t>CALE - Calen (66/11kV)</t>
  </si>
  <si>
    <t>PROS - Proserpine BSP</t>
  </si>
  <si>
    <t>2023 W 1.8%, 2024 S -2.7% W -0.7%2025 S -0.4% W -0.5%2026 S 0.0% W -0.2%,2027 S 0.6% W -0.2%</t>
  </si>
  <si>
    <t>2.5 MVA on 16/11/2022 at 19:30</t>
  </si>
  <si>
    <t>26</t>
  </si>
  <si>
    <t>CALL - Calliope (66/11kV)</t>
  </si>
  <si>
    <t>Transformer size is 1x66/11kV 7.5/10MVA ON/OB;1x66/11kV 7.5/10MVA ONAN/ONAF</t>
  </si>
  <si>
    <t>2023 W 1.8%, 2024 S -2.6% W -0.3%2025 S -0.4% W -0.2%2026 S 0.1% W 0.2%, 2027 S 0.9% W 0.4%</t>
  </si>
  <si>
    <t>9.7 MVA on 13/02/2023 at 18:30</t>
  </si>
  <si>
    <t>CANN - Cannonvale (66/11kV)</t>
  </si>
  <si>
    <t>Transformer size is 2x66/11kV 15MVA ONAN</t>
  </si>
  <si>
    <t>2023 W 1.8%, 2024 S -2.4% W -0.3%2025 S -0.5% W -0.6%2026 S -0.0% W -0.2%2027 S 0.8% W 0.6%</t>
  </si>
  <si>
    <t>17.7 MVA on 02/02/2023 at 18:30</t>
  </si>
  <si>
    <t>14.5</t>
  </si>
  <si>
    <t>CANO - Cairns North (132/22kV)</t>
  </si>
  <si>
    <t>QWRE - Woree TCP</t>
  </si>
  <si>
    <t>Transformer size is 2x132/22kV 50/63MVA ONAN/ODAN</t>
  </si>
  <si>
    <t>2023 W 1.8%, 2024 S -3.8% W -0.2%2025 S -1.9% W -0.2%2026 S -0.6% W 0.1%,2027 S 0.1% W 0.4%</t>
  </si>
  <si>
    <t>52.2 MVA on 15/12/2022 at 16:00</t>
  </si>
  <si>
    <t>6.5</t>
  </si>
  <si>
    <t>CARI - Cape River (66/11kV)</t>
  </si>
  <si>
    <t>T095 - Millchester BSP</t>
  </si>
  <si>
    <t>Transformer size is 1x66/11kV 1MVA ONAN</t>
  </si>
  <si>
    <t>2023 W 1.8%, 2024 S -3.0% W -0.5%2025 S -0.8% W -0.2%2026 S -0.4% W 0.0%,2027 S 0.3% W 0.0%</t>
  </si>
  <si>
    <t>0.7 MVA on 15/07/2022 at 20:30</t>
  </si>
  <si>
    <t>CARM - Carmila (33/11kV)</t>
  </si>
  <si>
    <t>Transformer size is 1x33/11kV 1MVA ONAN</t>
  </si>
  <si>
    <t>2023 W 1.8%, 2024 S -3.2% W -1.0%2025 S -1.1% W -0.8%2026 S -0.6% W -0.5%2027 S 0.4% W 0.0%</t>
  </si>
  <si>
    <t>0.5 MVA on 04/01/2023 at 19:30</t>
  </si>
  <si>
    <t>11.5</t>
  </si>
  <si>
    <t>CAST - Canning Street (66/11kV)</t>
  </si>
  <si>
    <t>Transformer size is 2x16/20 MVA 66/11 ONAF</t>
  </si>
  <si>
    <t>2023 W 1.8%, 2024 S -3.5% W -1.1%2025 S -1.2% W -1.0%2026 S -0.6% W -0.7%2027 S 0.1% W -0.6%</t>
  </si>
  <si>
    <t>22.8 MVA on 13/02/2023 at 17:30</t>
  </si>
  <si>
    <t>CAWD - Skid B (Cawdor) (33/11kV)</t>
  </si>
  <si>
    <t>T116 - Torrington BSP</t>
  </si>
  <si>
    <t>Transformer size is 1x33/11kV 10MVA Skid transformer</t>
  </si>
  <si>
    <t>2023 W 1.8%, 2024 S -2.9% W -0.5%2025 S -0.8% W -0.2%2026 S -0.3% W 0.0%,2027 S 0.5% W 0.1%</t>
  </si>
  <si>
    <t>8.1 MVA on 04/07/2022 at 18:00</t>
  </si>
  <si>
    <t>CEPL - Cecil Plains (33/11kV)</t>
  </si>
  <si>
    <t>Transformer size is 2x33/11kV 5MVA ON</t>
  </si>
  <si>
    <t>2023 W 1.8%, 2024 S -2.9% W -0.7%2025 S -0.8% W -0.3%2026 S -0.3% W -0.1%2027 S 0.3% W -0.1%</t>
  </si>
  <si>
    <t>4 MVA on 12/07/2022 at 18:30</t>
  </si>
  <si>
    <t>15</t>
  </si>
  <si>
    <t>CHAL - Skid K (Charlton) (33/11kV)</t>
  </si>
  <si>
    <t>Transformer size is 1x33/11kV 10MVA Skid ONAN/ONAF</t>
  </si>
  <si>
    <t>2023 W 1.8%, 2024 S -2.6% W -0.1%2025 S -0.7% W 0.0%,2026 S -0.2% W 0.3%,2027 S 0.6% W 0.4%</t>
  </si>
  <si>
    <t>4.2 MVA on 21/07/2022 at 08:00</t>
  </si>
  <si>
    <t>No</t>
  </si>
  <si>
    <t>CHAR - Charleville (66/2211kV)</t>
  </si>
  <si>
    <t>ROMA - Roma 66kV BSP</t>
  </si>
  <si>
    <t>Transformer size is 1x66/11kV 7.5/8.5MVA ONAF;1x66/22kV 7.5/8.5MVA ONAF</t>
  </si>
  <si>
    <t>2023 W 1.8%, 2024 S -3.1% W -0.7%2025 S -1.0% W -0.5%2026 S -0.5% W -0.2%2027 S 0.1% W -0.1%</t>
  </si>
  <si>
    <t>11.8 MVA on 11/07/2022 at 07:30</t>
  </si>
  <si>
    <t>18.5</t>
  </si>
  <si>
    <t>CHIA - Chillagoe (66/22kV)</t>
  </si>
  <si>
    <t>Transformer size is 1x66/22kV 6.3MVA ONAN</t>
  </si>
  <si>
    <t>2023 W 1.8%, 2024 S -3.4% W -1.1%2025 S -1.6% W -1.3%2026 S -1.4% W -1.3%2027 S -1.0% W -0.5</t>
  </si>
  <si>
    <t>0.6 MVA on 16/11/2022 at 18:30</t>
  </si>
  <si>
    <t>CHIL - Childers (66/11kV)</t>
  </si>
  <si>
    <t>ISIS - Isis BSP</t>
  </si>
  <si>
    <t>Transformer size is 1x66/11kV 10/7.5MVA ONB/ON;1x66/11kV 7.5/10MVA ON/ONB</t>
  </si>
  <si>
    <t>2023 W 1.8%, 2024 S -2.8% W -0.8%2025 S -0.7% W -0.8%2026 S -0.2% W -0.1%2027 S 0.4% W -0.1%</t>
  </si>
  <si>
    <t>7.3 MVA on 13/02/2023 at 18:30</t>
  </si>
  <si>
    <t>10</t>
  </si>
  <si>
    <t>CHIN - Chinchilla BSP (132/33kV)</t>
  </si>
  <si>
    <t>QCHA - Chinchilla TCP</t>
  </si>
  <si>
    <t>Transformer size is 1x106/33/11kV 20MVA ON;1x132/110kV 30MVA ONAN;1x132/33/11kV 50/63MVA ONAN/ONAF;1x106/33/5kV 20MVA ON(Standby)</t>
  </si>
  <si>
    <t>Capacity of commissioned Embedded Generation (with Connection Agreements) is 15.3 MVA</t>
  </si>
  <si>
    <t>17 MVA on 12/02/2023 at 18:00</t>
  </si>
  <si>
    <t>55</t>
  </si>
  <si>
    <t>CHTO - Charters Towers (66/11kV)</t>
  </si>
  <si>
    <t>Transformer size is 2x66/11kV 8/10MVA ONAN/ONAF</t>
  </si>
  <si>
    <t>2023 W 1.8%, 2024 S -2.9% W -0.7%2025 S -0.8% W -1.1%2026 S -0.3% W -0.7%2027 S 0.3% W -0.6%</t>
  </si>
  <si>
    <t>10.6 MVA on 21/11/2022 at 18:30</t>
  </si>
  <si>
    <t>CHTW - Chinchilla Town (33/11kV)</t>
  </si>
  <si>
    <t>CHIN - Chinchilla BSP</t>
  </si>
  <si>
    <t>Transformer size is 2x33/11kV 5MVA ONAN</t>
  </si>
  <si>
    <t>2023 W 1.8%, 2024 S -3.5% W -0.2%2025 S -1.7% W 0.1%,2026 S -1.1% W 0.3%,2027 S -0.4% W 0.3%</t>
  </si>
  <si>
    <t>8.6 MVA on 01/03/2023 at 16:00</t>
  </si>
  <si>
    <t>7.5</t>
  </si>
  <si>
    <t>CHUM - Chumvale BSP (220/66kV)</t>
  </si>
  <si>
    <t>QMCH - Mica Creek 220kV TCP</t>
  </si>
  <si>
    <t>Transformer size is 1x220/66kV 30/40MVA ONAN/ONAF</t>
  </si>
  <si>
    <t>7.1 MVA on 08/12/2022 at 18:30</t>
  </si>
  <si>
    <t>CLBS - Clermont BSP (132/66kV)</t>
  </si>
  <si>
    <t>QLCM - Lilyvale (Barcaldine &amp; Clermont) TCP</t>
  </si>
  <si>
    <t>Transformer size is 2x132/69/11kV 30MVA OFDAN</t>
  </si>
  <si>
    <t>Capacity of commissioned Embedded Generation (with Connection Agreements) is 75.0 MVA</t>
  </si>
  <si>
    <t>42.6 MVA on 17/03/2023 at 14:00</t>
  </si>
  <si>
    <t>CLER - Clermont (66/22kV)</t>
  </si>
  <si>
    <t>CLBS - Clermont BSP</t>
  </si>
  <si>
    <t>Transformer size is 1xCLERSS CL-T6 11KV TRANSF 6 7.5/10 MVA;1xCLERSS TRANSF 5 7.5/10MVA</t>
  </si>
  <si>
    <t>2023 W 1.8%, 2024 S -2.8% W -0.4%2025 S -0.7% W -0.1%2026 S -0.2% W 0.2%,2027 S 0.5% W 0.3%</t>
  </si>
  <si>
    <t>9.5 MVA on 13/02/2023 at 18:00</t>
  </si>
  <si>
    <t>CLIF - Clifton (33/11kV)</t>
  </si>
  <si>
    <t>T043 - South Toowoomba BSP</t>
  </si>
  <si>
    <t>2023 W 1.8%, 2024 S -3.2% W -0.4%2025 S -1.4% W -0.3%2026 S -0.8% W 0.0%,2027 S -0.1% W 0.0%</t>
  </si>
  <si>
    <t>3.5 MVA on 08/06/2022 at 18:00</t>
  </si>
  <si>
    <t>CLIN - Clinton (66/11kV)</t>
  </si>
  <si>
    <t>GLNO - Gladstone North BSP</t>
  </si>
  <si>
    <t>Transformer size is 2x66/11kV 16/20/25MVA ONAN/ONAF/ODAF</t>
  </si>
  <si>
    <t>2023 W 1.8%, 2024 S -4.4% W -0.1%2025 S -2.5% W -0.1%2026 S -2.1% W 0.3%,2027 S -1.4% W 0.3%</t>
  </si>
  <si>
    <t>16 MVA on 08/12/2022 at 16:30</t>
  </si>
  <si>
    <t>11</t>
  </si>
  <si>
    <t>CLON - Cloncurry (66/11kV)</t>
  </si>
  <si>
    <t>CHUM - Chumvale BSP</t>
  </si>
  <si>
    <t>Transformer size is 1x66/11kV 2/2.3MVA ONAN/ONAF;1x66/11kV 3.15MVA ONAN</t>
  </si>
  <si>
    <t>2023 W 1.8%, 2024 S -3.3% W -1.3%2025 S -1.3% W -1.7%2026 S -0.9% W -0.7%2027 S -0.0% W -0.5</t>
  </si>
  <si>
    <t>3.5 MVA on 12/12/2022 at 18:00</t>
  </si>
  <si>
    <t>51</t>
  </si>
  <si>
    <t>CLSO - Clare South (66/11kV)</t>
  </si>
  <si>
    <t>Transformer size is 1x66/11kV 6.3MVA ONAN</t>
  </si>
  <si>
    <t>2023 W 1.8%, 2024 S -2.7% W 0.3%,2025 S -1.2% W -0.3%2026 S -0.7% W 0.2%,2027 S -0.1% W 0.2%</t>
  </si>
  <si>
    <t>2.8 MVA on 15/12/2022 at 18:30</t>
  </si>
  <si>
    <t>COLU - Columboola BSP (132/33kV)</t>
  </si>
  <si>
    <t>T194 - Columboola TCP</t>
  </si>
  <si>
    <t>Transformer size is 1xCOLU 132/3311KV 24/32MVA TRANSF 1</t>
  </si>
  <si>
    <t>14.1 MVA on 13/02/2023 at 18:00</t>
  </si>
  <si>
    <t>COME - Comet (66/22kV)</t>
  </si>
  <si>
    <t>Transformer size is 1x66/22kV 6.3MVA ON;1x66/22kV 2MVA ON(Standby)</t>
  </si>
  <si>
    <t>2023 W 1.8%, 2024 S -3.3% W -1.0%2025 S -1.3% W -1.3%2026 S -0.9% W -1.2%2027 S -0.3% W -1.5</t>
  </si>
  <si>
    <t>2.8 MVA on 03/01/2023 at 16:00</t>
  </si>
  <si>
    <t>28.5</t>
  </si>
  <si>
    <t>COOK - Cooktown (66/22kV)</t>
  </si>
  <si>
    <t>T159 - Lakeland BSP</t>
  </si>
  <si>
    <t>Transformer size is 2x66/22kV 8/10MVA ONAN/ONAF</t>
  </si>
  <si>
    <t>2023 W 1.8%, 2024 S -2.7% W -0.2%2025 S -0.7% W -0.1%2026 S -0.1% W 0.2%,2027 S 0.7% W 0.3%</t>
  </si>
  <si>
    <t>4.4 MVA on 02/02/2023 at 16:30</t>
  </si>
  <si>
    <t>26.5</t>
  </si>
  <si>
    <t>COOM - Coominglah (66/22kV)</t>
  </si>
  <si>
    <t>Transformer size is 2x66/22kV 2MVA ONAN</t>
  </si>
  <si>
    <t>2023 W 1.8%, 2024 S -3.2% W -0.9%2025 S -0.9% W -0.5%2026 S -0.5% W -0.3%2027 S 0.2% W -0.2%</t>
  </si>
  <si>
    <t>1.6 MVA on 05/07/2022 at 18:00</t>
  </si>
  <si>
    <t>CPRE - Cape River East 132/66kV (66/33kV)</t>
  </si>
  <si>
    <t>CRET - Cape River East Transmission Accumulator</t>
  </si>
  <si>
    <t>Transformer size is 2x132/66/33kV 40/40/27MVA</t>
  </si>
  <si>
    <t>2023 W 0.0%, 2024 S 0.0% W 0.0%, 2025 S 0.0% W 0.0%, 2026 S 0.0% W 0.0%, 2027 S 0.0% W 0.0%</t>
  </si>
  <si>
    <t>35.5 MVA on 20/02/2023 at 11:30</t>
  </si>
  <si>
    <t>110.5</t>
  </si>
  <si>
    <t>CRAI - Craiglie (132/22kV)</t>
  </si>
  <si>
    <t>QTUH - Turkinje 132kV TCP</t>
  </si>
  <si>
    <t>Transformer size is 2x132/22kV 15/20MVA ONAN/ONAF</t>
  </si>
  <si>
    <t>2023 W 1.8%, 2024 S -3.5% W -0.5%2025 S -1.0% W -0.6%2026 S -0.2% W -0.3%2027 S 0.6% W -0.1%</t>
  </si>
  <si>
    <t>16.2 MVA on 01/11/2022 at 16:30</t>
  </si>
  <si>
    <t>CRAN - Cranbrook (66/11kV)</t>
  </si>
  <si>
    <t>Transformer size is 2x66/11kV 15/20/25MVA ONAN/ONAF/OFDAF</t>
  </si>
  <si>
    <t>2023 W 1.8%, 2024 S -3.1% W -1.3%2025 S -1.2% W -1.2%2026 S -0.7% W 0.1%,2027 S 0.0% W 0.2%</t>
  </si>
  <si>
    <t>13.9 MVA on 15/12/2022 at 17:30</t>
  </si>
  <si>
    <t>CRED - Crediton (66/11kV)</t>
  </si>
  <si>
    <t>PIVA - Pioneer Valley BSP</t>
  </si>
  <si>
    <t>2023 W 1.8%, 2024 S -2.9% W -0.4%2025 S -0.6% W -0.1%2026 S -0.2% W 0.2%,2027 S 0.6% W 0.4%</t>
  </si>
  <si>
    <t>0.6 MVA on 08/12/2022 at 19:30</t>
  </si>
  <si>
    <t>232</t>
  </si>
  <si>
    <t>CRNE - Crows Nest (33/11kV)</t>
  </si>
  <si>
    <t>T029 - Postmans Ridge BSP</t>
  </si>
  <si>
    <t>Transformer size is 1x33/11kV 6.3MVA ONAN;1x33/11kV 1.5MVA ON(Standby)</t>
  </si>
  <si>
    <t>2023 W 1.8%, 2024 S -3.0% W -0.7%2025 S -0.9% W -0.5%2026 S -0.4% W -0.2%2027 S 0.3% W -0.1%</t>
  </si>
  <si>
    <t>5 MVA on 04/07/2022 at 17:30</t>
  </si>
  <si>
    <t>CROY - Croydon (66/22kV)</t>
  </si>
  <si>
    <t>GEOR - Georgetown BSP</t>
  </si>
  <si>
    <t>2023 W 1.8%, 2024 S -2.4% W 0.0%,2025 S -0.3% W 0.2%,2026 S 0.2% W 0.5%, 2027 S 0.7% W 0.4%</t>
  </si>
  <si>
    <t>0.6 MVA on 13/12/2022 at 19:00</t>
  </si>
  <si>
    <t>77</t>
  </si>
  <si>
    <t>CUNN - Cunnamulla (66/22kV)</t>
  </si>
  <si>
    <t>Transformer size is 1x66/11kV 5MVA ONAN;1x66/22kV 5MVA ONAN;1x22/11kV 3MVA ONAN(Standby)</t>
  </si>
  <si>
    <t>2023 W 1.8%, 2024 S -3.5% W -1.1%2025 S -1.4% W -0.9%2026 S -0.9% W -0.6%2027 S -0.2% W -0.4</t>
  </si>
  <si>
    <t>4.9 MVA on 22/06/2022 at 07:30</t>
  </si>
  <si>
    <t>DACE - Dalby Central (33/11kV)</t>
  </si>
  <si>
    <t>T002 - Dalby East BSP</t>
  </si>
  <si>
    <t>Transformer size is 2x33/11kV 16/20MVA ONAN/ONAF</t>
  </si>
  <si>
    <t>2023 W 1.8%, 2024 S -3.0% W -0.7%2025 S -1.0% W -0.6%2026 S -0.5% W -0.1%2027 S 0.1% W 0.4%</t>
  </si>
  <si>
    <t>14.5 MVA on 13/02/2023 at 17:30</t>
  </si>
  <si>
    <t>DAGL - Dan Gleeson (66/11kV)</t>
  </si>
  <si>
    <t>Transformer size is 1x66/11kV 15/20/25MVA ONAN/ODAN/ODAF;1x66/11kV 15/20/25MVA ONAN/ONAF/ODAF</t>
  </si>
  <si>
    <t>2023 W 1.8%, 2024 S -2.7% W 0.1%,2025 S -0.6% W 0.4%,2026 S -0.2% W 0.6%,2027 S 0.5% W 0.7%</t>
  </si>
  <si>
    <t>25.1 MVA on 21/11/2022 at 18:30</t>
  </si>
  <si>
    <t>DEGI - Degilbo (66/11kV)</t>
  </si>
  <si>
    <t>Transformer size is 2x66/11kV 2MVA ONAN</t>
  </si>
  <si>
    <t>Capacity of commissioned Embedded Generation (with Connection Agreements) is 2.8 MVA</t>
  </si>
  <si>
    <t>2023 W 1.8%, 2024 S -3.3% W -1.1%2025 S -1.2% W -1.0%2026 S -0.7% W -0.6%2027 S -0.0% W -0.5</t>
  </si>
  <si>
    <t>2.6 MVA on 13/02/2023 at 18:00</t>
  </si>
  <si>
    <t>DIMB - Dimbulah (66/22kV)</t>
  </si>
  <si>
    <t>Transformer size is 2x66/22kV 10MVA ONAN</t>
  </si>
  <si>
    <t>2023 W 1.8%, 2024 S -2.8% W -0.4%2025 S -0.7% W -0.4%2026 S -0.2% W 0.0%,2027 S 0.4% W 0.0%</t>
  </si>
  <si>
    <t>4.4 MVA on 15/12/2022 at 19:00</t>
  </si>
  <si>
    <t>DISR - Disraeli (66/11kV)</t>
  </si>
  <si>
    <t>Transformer size is 1x66/11kV 0.25MVA</t>
  </si>
  <si>
    <t>2023 W 1.8%, 2024 S -3.0% W -0.6%2025 S -0.8% W -0.2%2026 S -0.3% W 0.0%,2027 S 0.3% W 0.0%</t>
  </si>
  <si>
    <t>0.1 MVA on 11/11/2022 at 06:00</t>
  </si>
  <si>
    <t>92.5</t>
  </si>
  <si>
    <t>Duchr2 - Duchess Road 11/66kV (11/66kV)</t>
  </si>
  <si>
    <t>Duchess Road 66kV accumulator</t>
  </si>
  <si>
    <t>Transformer size is 1xTR4 11/66kV 6.3MVA</t>
  </si>
  <si>
    <t>1.4 MVA on 04/06/2022 at 21:30</t>
  </si>
  <si>
    <t>50</t>
  </si>
  <si>
    <t>DURO - Duchess Road (132/66kV)</t>
  </si>
  <si>
    <t>QMCL - Mica Creek 132kV TCP</t>
  </si>
  <si>
    <t>Transformer size is 2x132/11kV 40/60MVA ONAN/ONAF;1x66/11kV 5/6.25MVA ONAF(Standby);1x66/11kV 5/6.25MVA ONAN/ONAF(Standby)</t>
  </si>
  <si>
    <t>2023 W 1.8%, 2024 S -3.0% W -0.4%2025 S -0.9% W -0.3%2026 S -0.4% W 0.0%,2027 S 0.4% W 0.2%</t>
  </si>
  <si>
    <t>33.2 MVA on 08/12/2022 at 18:30</t>
  </si>
  <si>
    <t>DYSA - Dysart (66/22kV)</t>
  </si>
  <si>
    <t>T035 - Dysart BSP</t>
  </si>
  <si>
    <t>Transformer size is 2x20MVA 66kV Transformer;1x66/22kV 15/20MVA;1x66/22kV15/20MVA</t>
  </si>
  <si>
    <t>2023 W 1.8%, 2024 S -3.0% W -0.6%2025 S -0.9% W -0.4%2026 S -0.4% W -0.1%2027 S 0.4% W 0.1%</t>
  </si>
  <si>
    <t>7.5 MVA on 14/02/2023 at 19:00</t>
  </si>
  <si>
    <t>EAAY - East Ayr (66/11kV)</t>
  </si>
  <si>
    <t>2023 W 1.8%, 2024 S -2.7% W -0.1%2025 S -0.6% W 0.0%,2026 S -0.1% W 0.3%,2027 S 0.5% W 0.3%</t>
  </si>
  <si>
    <t>13.3 MVA on 14/12/2022 at 20:00</t>
  </si>
  <si>
    <t>EABU - East Bundaberg (66/11kV)</t>
  </si>
  <si>
    <t>Transformer size is 2x66/11kV 12/16MVA ONAN/ONAF</t>
  </si>
  <si>
    <t>Capacity of commissioned Embedded Generation (with Connection Agreements) is 1.8 MVA</t>
  </si>
  <si>
    <t>2023 W 1.8%, 2024 S -2.5% W 0.0%,2025 S -0.4% W 0.3%,2026 S 0.1% W 0.5%, 2027 S 0.6% W 0.4%</t>
  </si>
  <si>
    <t>21.9 MVA on 05/07/2022 at 20:00</t>
  </si>
  <si>
    <t>EATO - East Toowoomba (33/11kV)</t>
  </si>
  <si>
    <t>Transformer size is 2x33/11kV 15/18/25MVA ONAN/OFDAN/OFDAF</t>
  </si>
  <si>
    <t>2023 W 1.8%, 2024 S -3.1% W -0.5%2025 S -1.1% W -0.3%2026 S -0.5% W 0.0%,2027 S 0.1% W -0.1%</t>
  </si>
  <si>
    <t>33.4 MVA on 09/06/2022 at 18:00</t>
  </si>
  <si>
    <t>10.5</t>
  </si>
  <si>
    <t>EIDS - Eidsvold (66/11kV)</t>
  </si>
  <si>
    <t>Transformer size is 1x62/11kV 2MVA ON;1x66/11kV 2MVA ONAN</t>
  </si>
  <si>
    <t>2023 W 1.8%, 2024 S -3.0% W -0.8%2025 S -0.8% W -0.6%2026 S -0.4% W -0.1%2027 S 0.3% W -0.0%</t>
  </si>
  <si>
    <t>1.8 MVA on 13/02/2023 at 19:00</t>
  </si>
  <si>
    <t>ELRO - Ellwoods Road (66/11kV)</t>
  </si>
  <si>
    <t>Transformer size is 2x66/11kV 4.1MVA ONAN</t>
  </si>
  <si>
    <t>2023 W 1.8%, 2024 S -3.6% W -0.6%2025 S -0.9% W -0.1%2026 S -0.4% W 0.1%,2027 S 0.2% W 0.1%</t>
  </si>
  <si>
    <t>3 MVA on 28/02/2023 at 16:00</t>
  </si>
  <si>
    <t>EMER - Emerald (66/22kV)</t>
  </si>
  <si>
    <t>H015 - Lilyvale BSP</t>
  </si>
  <si>
    <t>Transformer size is 2x66/22kV 15/20MVA ONAN/ONAF;1x66/22kV 16/20MVA ONAN/ONAF</t>
  </si>
  <si>
    <t>2023 W 1.8%, 2024 S -2.8% W -0.3%2025 S -0.8% W -0.3%2026 S -0.3% W 0.1%,2027 S 0.4% W 0.2%</t>
  </si>
  <si>
    <t>34.1 MVA on 13/02/2023 at 17:30</t>
  </si>
  <si>
    <t>7</t>
  </si>
  <si>
    <t>ETON - Eton (33/11kV)</t>
  </si>
  <si>
    <t>Transformer size is 2x33/11kV 7.5/5MVA ONAF/ONAN</t>
  </si>
  <si>
    <t>2023 W 1.8%, 2024 S -2.8% W -0.4%2025 S -0.6% W -0.3%2026 S -0.1% W 0.1%,2027 S 0.7% W 0.6%</t>
  </si>
  <si>
    <t>5.4 MVA on 05/03/2023 at 19:00</t>
  </si>
  <si>
    <t>EUDA - Eungella Dam (66/11kV)</t>
  </si>
  <si>
    <t>Transformer size is 1x66/11kV 1MVA ONAN;1x66/11kV 5MVA ONAN</t>
  </si>
  <si>
    <t>0.9 MVA on 01/01/2022 at 17:00</t>
  </si>
  <si>
    <t>6989</t>
  </si>
  <si>
    <t>EVEL - Evelyn (66/22kV)</t>
  </si>
  <si>
    <t>Transformer size is 1x66/22kV 6.3 MVA</t>
  </si>
  <si>
    <t>2023 W 1.8%, 2024 S -3.1% W -1.4%2025 S -1.1% W -1.3%2026 S -0.6% W -0.8%2027 S 0.1% W -0.5%</t>
  </si>
  <si>
    <t>1.4 MVA on 14/06/2022 at 17:30</t>
  </si>
  <si>
    <t>90.5</t>
  </si>
  <si>
    <t>FARL - Farleigh (33/11kV)</t>
  </si>
  <si>
    <t>Transformer size is 2x33/11kV 5.5MVA ONAN</t>
  </si>
  <si>
    <t>Capacity of commissioned Embedded Generation (with Connection Agreements) is 14.4 MVA</t>
  </si>
  <si>
    <t>2023 W 1.8%, 2024 S -2.6% W -0.3%2025 S -0.4% W 0.0%,2026 S 0.1% W 0.3%, 2027 S 0.7% W 0.3%</t>
  </si>
  <si>
    <t>4.7 MVA on 21/11/2022 at 16:00</t>
  </si>
  <si>
    <t>FARN - Farnsfield (66/11kV)</t>
  </si>
  <si>
    <t>Transformer size is 2x66/11kV 10/12.5MVA ONAN/ONAF</t>
  </si>
  <si>
    <t>2023 W 1.8%, 2024 S -3.1% W -0.5%2025 S -0.9% W -0.4%2026 S -0.5% W -0.1%2027 S 0.2% W -0.1%</t>
  </si>
  <si>
    <t>7.8 MVA on 13/02/2023 at 18:00</t>
  </si>
  <si>
    <t>FREN - Frenchville (66/11kV)</t>
  </si>
  <si>
    <t>Transformer size is 2x66/11kV 15/20MVA ONAN/ONAF</t>
  </si>
  <si>
    <t>2023 W 1.8%, 2024 S -3.3% W -0.1%2025 S -1.2% W 0.3%,2026 S -0.8% W 0.5%,2027 S 0.0% W 0.8%</t>
  </si>
  <si>
    <t>19.3 MVA on 13/02/2023 at 18:00</t>
  </si>
  <si>
    <t>2</t>
  </si>
  <si>
    <t>GARB - Garbutt (66/11kV)</t>
  </si>
  <si>
    <t>Transformer size is 1x66/11kV 21/26.25/35MVA ONAN/ODAN/ODAF;1x66/11kV 21/26.25/35MVA ONAN/ONAF/ODAF</t>
  </si>
  <si>
    <t>2023 W 1.8%, 2024 S -3.6% W -1.4%2025 S -2.2% W -2.1%2026 S -1.7% W -1.4%2027 S -0.8% W 0.6%</t>
  </si>
  <si>
    <t>26 MVA on 21/11/2022 at 16:00</t>
  </si>
  <si>
    <t>GAYN - Gayndah (66/11kV)</t>
  </si>
  <si>
    <t>5.9 MVA on 13/02/2023 at 17:30</t>
  </si>
  <si>
    <t>GEOR - Georgetown (66/22kV)</t>
  </si>
  <si>
    <t>2023 W 1.8%, 2024 S -3.1% W -1.1%2025 S -0.9% W -0.6%2026 S -0.4% W -0.3%2027 S 0.2% W -0.2%</t>
  </si>
  <si>
    <t>2.3 MVA on 09/12/2022 at 19:00</t>
  </si>
  <si>
    <t>46</t>
  </si>
  <si>
    <t>GEOR - Georgetown BSP (132/66kV)</t>
  </si>
  <si>
    <t>QROS - Ross (Kidston and Milchester) TCP</t>
  </si>
  <si>
    <t>Transformer size is 2x132/66/6.6kV 8MVA ONAN</t>
  </si>
  <si>
    <t>Capacity of commissioned Embedded Generation (with Connection Agreements) is 5.3 MVA</t>
  </si>
  <si>
    <t>8.3 MVA on 08/12/2022 at 18:30</t>
  </si>
  <si>
    <t>29.5</t>
  </si>
  <si>
    <t>GIRU - Giru (66/11kV)</t>
  </si>
  <si>
    <t>Transformer size is 2x66/11kV 4MVA ONAN</t>
  </si>
  <si>
    <t>2023 W 1.8%, 2024 S -3.1% W -0.8%2025 S -1.0% W -0.6%2026 S -0.6% W -0.4%2027 S 0.0% W -0.4%</t>
  </si>
  <si>
    <t>1.9 MVA on 16/11/2022 at 20:30</t>
  </si>
  <si>
    <t>GIVE - Givelda (66/11kV)</t>
  </si>
  <si>
    <t>Transformer size is 1x66/11kV 10MVA ONAN;1x66/11kV 7.5/10MVA ONAN/ONAF</t>
  </si>
  <si>
    <t>2023 W 1.8%, 2024 S -3.0% W -0.7%2025 S -0.7% W -0.3%2026 S -0.3% W -0.0%2027 S 0.3% W -0.0%</t>
  </si>
  <si>
    <t>5.4 MVA on 13/01/2023 at 09:00</t>
  </si>
  <si>
    <t>72</t>
  </si>
  <si>
    <t>GLEE - Glenelg (66/33kV)</t>
  </si>
  <si>
    <t>Transformer size is 1x66/33kV 0.63MVA ONAN</t>
  </si>
  <si>
    <t>2023 W 1.8%, 2024 S -1.5% W 2.4%,2025 S 0.6% W 2.4%, 2026 S 1.0% W 2.7%, 2027 S 1.4% W 2.2%</t>
  </si>
  <si>
    <t>0.5 MVA on 02/01/2023 at 20:30</t>
  </si>
  <si>
    <t>2.5</t>
  </si>
  <si>
    <t>GLEL - Glenella 11kV (66/11kV)</t>
  </si>
  <si>
    <t>2023 W 1.8%, 2024 S -2.4% W -0.6%2025 S -0.3% W 0.0%,2026 S 0.2% W 0.3%, 2027 S 0.7% W 0.2%</t>
  </si>
  <si>
    <t>12.4 MVA on 02/02/2023 at 18:30</t>
  </si>
  <si>
    <t>32</t>
  </si>
  <si>
    <t>GLEL33 - Glenella 33kV (66/33kV)</t>
  </si>
  <si>
    <t>Transformer size is 2x66/33/6.6kV 38/50/63MVA ONAN</t>
  </si>
  <si>
    <t>2023 W 1.8%, 2024 S -2.7% W -0.4%2025 S -0.3% W -0.3%2026 S 0.2% W 0.0%, 2027 S 1.0% W 0.7%</t>
  </si>
  <si>
    <t>45.8 MVA on 02/02/2023 at 18:30</t>
  </si>
  <si>
    <t>GLEN - Glenden (66/11kV)</t>
  </si>
  <si>
    <t>NEWL - Newlands BSP</t>
  </si>
  <si>
    <t>Transformer size is 2x66/11kV 7.5MVA ONAN</t>
  </si>
  <si>
    <t>2023 W 1.8%, 2024 S -3.1% W -0.7%2025 S -1.0% W -0.5%2026 S -0.5% W -0.2%2027 S 0.4% W 0.2%</t>
  </si>
  <si>
    <t>1.6 MVA on 05/02/2023 at 19:00</t>
  </si>
  <si>
    <t>GLFS - Friend Street (66/11kV)</t>
  </si>
  <si>
    <t>Transformer size is 1x66/11kV 16/20MVA ONAN/ONAF;1x66/11kV 24/32MVA ONAN/ONAF</t>
  </si>
  <si>
    <t>2023 W 1.8%, 2024 S -3.1% W -0.4%2025 S -1.4% W -0.4%2026 S -0.8% W -0.1%2027 S -0.1% W 0.1%</t>
  </si>
  <si>
    <t>18.8 MVA on 16/03/2023 at 15:00</t>
  </si>
  <si>
    <t>GLNO - Gladstone North BSP (132/66kV)</t>
  </si>
  <si>
    <t>H067 - Calliope River TCP</t>
  </si>
  <si>
    <t>Transformer size is 2x132/66/11kV 60/80MVA ONAN/ODAN</t>
  </si>
  <si>
    <t>52 MVA on 08/12/2022 at 16:30</t>
  </si>
  <si>
    <t>GLSO - Gladstone South (66/11kV)</t>
  </si>
  <si>
    <t>Transformer size is 1x66/11kV 15/20 MVA ONAN/ONAF;1x66/11kV 15/20MVA ONAN/ONAF</t>
  </si>
  <si>
    <t>2023 W 1.8%, 2024 S -2.6% W -0.2%2025 S -0.5% W -0.2%2026 S 0.0% W 0.1%, 2027 S 0.7% W 0.3%</t>
  </si>
  <si>
    <t>23 MVA on 13/02/2023 at 18:00</t>
  </si>
  <si>
    <t>GOOB - Gooburrum (66/11kV)</t>
  </si>
  <si>
    <t>2023 W 1.8%, 2024 S -2.8% W -1.7%2025 S -0.8% W -1.7%2026 S -0.3% W -0.5%2027 S 0.4% W -0.3%</t>
  </si>
  <si>
    <t>3.9 MVA on 04/01/2023 at 18:30</t>
  </si>
  <si>
    <t>17</t>
  </si>
  <si>
    <t>GOOT - Gootchie (66/11kV)</t>
  </si>
  <si>
    <t>MARY - Maryborough BSP</t>
  </si>
  <si>
    <t>Transformer size is 1x62/11kV 2MVA ON;1x66/11kV 6.3MVA ONAN</t>
  </si>
  <si>
    <t>2023 W 1.8%, 2024 S -3.5% W -1.6%2025 S -1.6% W -0.6%2026 S -1.0% W -0.1%2027 S -0.7% W -0.4</t>
  </si>
  <si>
    <t>4.4 MVA on 13/02/2023 at 17:30</t>
  </si>
  <si>
    <t>Gracem - Gracemere (66/11kV)</t>
  </si>
  <si>
    <t>Transformer size is 1x20MVA 66kV Transformer</t>
  </si>
  <si>
    <t>2023 W 1.8%, 2024 S -2.3% W 0.7%,2025 S -0.1% W 0.8%,2026 S 0.4% W 1.1%, 2027 S 1.2% W 1.4%</t>
  </si>
  <si>
    <t xml:space="preserve">No current information, due to be commissioned Winter 2023 </t>
  </si>
  <si>
    <t>N/A</t>
  </si>
  <si>
    <t>GRCR - Granite Creek (66/22kV)</t>
  </si>
  <si>
    <t>Transformer size is 1xGRCRSS 22/22KV REGULATOR 1 REG 1</t>
  </si>
  <si>
    <t>2023 W 1.8%, 2024 S -3.1% W -1.1%2025 S -0.9% W -0.8%2026 S -0.4% W -0.5%2027 S 0.3% W -0.4%</t>
  </si>
  <si>
    <t>0.3 MVA on 05/07/2022 at 17:30</t>
  </si>
  <si>
    <t>9</t>
  </si>
  <si>
    <t>GREN - Greenvale (66/11kV)</t>
  </si>
  <si>
    <t>Transformer size is 1x1.5MVA 66kV Transformer</t>
  </si>
  <si>
    <t>2023 W 1.8%, 2024 S -2.9% W -0.4%2025 S -0.8% W -0.1%2026 S -0.3% W 0.1%,2027 S 0.3% W 0.1%</t>
  </si>
  <si>
    <t>0.6 MVA on 19/11/2022 at 18:00</t>
  </si>
  <si>
    <t>GUML - Gumlu (66/11kV)</t>
  </si>
  <si>
    <t>Transformer size is 1x66/11kV 0.5MVA ONAN;1x66/11kV 1MVA ONAN</t>
  </si>
  <si>
    <t>2023 W 1.8%, 2024 S -5.5% W -3.1%2025 S -4.3% W -2.2%2026 S -4.3% W -1.9%2027 S -3.3% W -1.9</t>
  </si>
  <si>
    <t>1.1 MVA on 02/08/2022 at 17:00</t>
  </si>
  <si>
    <t>177</t>
  </si>
  <si>
    <t>GUTH - Guthalungra (66/11kV)</t>
  </si>
  <si>
    <t>Transformer size is 1x66/11kV 0.5MVA ONAN</t>
  </si>
  <si>
    <t>2023 W 1.8%, 2024 S -2.9% W -0.5%2025 S -0.8% W -0.2%2026 S -0.3% W 0.0%,2027 S 0.3% W 0.1%</t>
  </si>
  <si>
    <t>0.4 MVA on 31/12/2022 at 20:30</t>
  </si>
  <si>
    <t>HAPU - Haughton (66/11kV)</t>
  </si>
  <si>
    <t>Transformer size is 1x66/11kV 2.5MVA ONAN;1x66/11kV 4MVA ONAN</t>
  </si>
  <si>
    <t>2023 W 1.8%, 2024 S -2.3% W 0.7%,2025 S -0.3% W 0.6%,2026 S 0.2% W 1.0%, 2027 S 1.1% W 1.3%</t>
  </si>
  <si>
    <t>4.6 MVA on 16/11/2022 at 15:30</t>
  </si>
  <si>
    <t>181</t>
  </si>
  <si>
    <t>HELE - Helenvale (66/22kV)</t>
  </si>
  <si>
    <t>Transformer size is 1x66/22kV 5MVA ONAN</t>
  </si>
  <si>
    <t>2023 W 1.8%, 2024 S -3.3% W -0.9%2025 S -0.9% W -0.3%2026 S -0.5% W -0.0%2027 S 0.2% W -0.0%</t>
  </si>
  <si>
    <t>0.8 MVA on 17/01/2023 at 18:00</t>
  </si>
  <si>
    <t>351.5</t>
  </si>
  <si>
    <t>HEPA - Hermit Park (66/11kV)</t>
  </si>
  <si>
    <t>Transformer size is 2x66/11kV 15/20/25MVA ONAN/ONAF/ODAF</t>
  </si>
  <si>
    <t>2023 W 1.8%, 2024 S -2.8% W -1.5%2025 S -0.9% W -1.9%2026 S -0.4% W 0.1%,2027 S 0.3% W 0.6%</t>
  </si>
  <si>
    <t>17.7 MVA on 15/12/2022 at 16:30</t>
  </si>
  <si>
    <t>16.5</t>
  </si>
  <si>
    <t>HIGH - Highfields (33/11kV)</t>
  </si>
  <si>
    <t>2023 W 1.8%, 2024 S -3.0% W -0.6%2025 S -0.9% W -0.4%2026 S -0.4% W -0.1%2027 S 0.3% W 0.0%</t>
  </si>
  <si>
    <t>2.4 MVA on 24/08/2022 at 18:00</t>
  </si>
  <si>
    <t>HOHI - Home Hill (66/11kV)</t>
  </si>
  <si>
    <t>Capacity of commissioned Embedded Generation (with Connection Agreements) is 15.1 MVA</t>
  </si>
  <si>
    <t>2023 W 1.8%, 2024 S -3.0% W -2.2%2025 S -0.9% W -3.0%2026 S -0.5% W -2.5%2027 S 0.1% W -2.2%</t>
  </si>
  <si>
    <t>11.4 MVA on 15/12/2022 at 19:30</t>
  </si>
  <si>
    <t>HOWA - Howard (66/11kV)</t>
  </si>
  <si>
    <t>Transformer size is 1x66/11kV 12.5MVA ONAN;1x62/11kV 7.5MVA ONAN(Standby)</t>
  </si>
  <si>
    <t>2023 W 1.8%, 2024 S -3.0% W -1.6%2025 S -0.8% W -1.5%2026 S -0.3% W -1.2%2027 S 0.4% W -0.1%</t>
  </si>
  <si>
    <t>9.7 MVA on 05/07/2022 at 17:30</t>
  </si>
  <si>
    <t>HUGH - Hughenden (66/33kV)</t>
  </si>
  <si>
    <t>Transformer size is 1x66/33/6.6kV 7.5/10MVA ONAF/ONAN;1x66/33/6.6kV7.5/10MVA ONAF/ONAN</t>
  </si>
  <si>
    <t>Capacity of commissioned Embedded Generation (with Connection Agreements) is 10.0 MVA</t>
  </si>
  <si>
    <t>2023 W 1.8%, 2024 S -3.2% W -1.0%2025 S -1.1% W -0.8%2026 S -0.7% W -0.5%2027 S 0.0% W -0.4%</t>
  </si>
  <si>
    <t>4 MVA on 04/07/2022 at 18:30</t>
  </si>
  <si>
    <t>ILBI - Ilbilbie (33/11kV)</t>
  </si>
  <si>
    <t>2023 W 1.8%, 2024 S -3.3% W -0.9%2025 S -1.1% W -0.7%2026 S -0.7% W -0.4%2027 S 0.4% W 0.2%</t>
  </si>
  <si>
    <t>0.6 MVA on 16/03/2023 at 19:30</t>
  </si>
  <si>
    <t>INGH - Ingham (66/11kV)</t>
  </si>
  <si>
    <t>2023 W 1.8%, 2024 S -3.4% W -0.9%2025 S -1.5% W -0.8%2026 S -1.0% W -0.5%2027 S -0.2% W -0.5</t>
  </si>
  <si>
    <t>12 MVA on 21/11/2022 at 16:30</t>
  </si>
  <si>
    <t>51.5</t>
  </si>
  <si>
    <t>ISIS - Isis BSP (132/66kV)</t>
  </si>
  <si>
    <t>QTBC - Teebar Creek TCP</t>
  </si>
  <si>
    <t>Transformer size is 1x132/66/11kV 80/100MVA ONAN/ODAN;1x132/66kV 34/42.5/64MVA ONAN/ODAN/ODAF</t>
  </si>
  <si>
    <t>Capacity of commissioned Embedded Generation (with Connection Agreements) is 91.8 MVA</t>
  </si>
  <si>
    <t>55 MVA on 13/02/2023 at 18:30</t>
  </si>
  <si>
    <t>JAND - Jandowae (33/11kV)</t>
  </si>
  <si>
    <t>Transformer size is 1x33/11 3.15MVA ONAN;1x33/11kV 0.75MVA ONAN(Standby)</t>
  </si>
  <si>
    <t>2023 W 1.8%, 2024 S -2.7% W -0.6%2025 S -0.5% W -0.4%2026 S 0.0% W 0.1%, 2027 S 0.6% W 0.2%</t>
  </si>
  <si>
    <t>1.1 MVA on 04/07/2022 at 16:00</t>
  </si>
  <si>
    <t>JARV - Jarvisfield (66/11kV)</t>
  </si>
  <si>
    <t>2023 W 1.8%, 2024 S -3.2% W -0.2%2025 S -1.1% W -0.4%2026 S -0.5% W -0.0%2027 S 0.2% W 0.0%</t>
  </si>
  <si>
    <t>5.1 MVA on 28/02/2023 at 18:00</t>
  </si>
  <si>
    <t>JCRK - Jardine Creek 66/132kV (66/132kV)</t>
  </si>
  <si>
    <t>13.9 MVA on 17/03/2023 at 20:30</t>
  </si>
  <si>
    <t>Remote</t>
  </si>
  <si>
    <t>JUCR - Julia Creek (66/33kV)</t>
  </si>
  <si>
    <t>Transformer size is 1x66/33kV 7.5/6.3MVA ONAF/ONAN</t>
  </si>
  <si>
    <t>2023 W 1.8%, 2024 S -3.1% W -0.6%2025 S -1.0% W -0.6%2026 S -0.5% W -0.2%2027 S 0.1% W -0.2%</t>
  </si>
  <si>
    <t>2.6 MVA on 08/12/2022 at 18:30</t>
  </si>
  <si>
    <t>JUPO - Jubilee Pocket (66/11kV)</t>
  </si>
  <si>
    <t>Transformer size is 1x66/11kV 19/26/32MVA ONAN/ODAN/ODAF</t>
  </si>
  <si>
    <t>2023 W 1.8%, 2024 S -2.4% W -0.8%2025 S -0.1% W -0.8%2026 S 0.4% W -0.6%,2027 S 1.1% W 0.7%</t>
  </si>
  <si>
    <t>4.7 MVA on 11/01/2023 at 18:30</t>
  </si>
  <si>
    <t>364</t>
  </si>
  <si>
    <t>KAIM - Kaimkillenbun (33/11kV)</t>
  </si>
  <si>
    <t>Transformer size is 1x33/11kV 1MVA ONAN;1x33/11kV 1MVA ONAN(Standby)</t>
  </si>
  <si>
    <t>2023 W 1.8%, 2024 S -2.6% W -0.2%2025 S -0.4% W 0.1%,2026 S 0.1% W 0.3%, 2027 S 0.7% W 0.3%</t>
  </si>
  <si>
    <t>0.9 MVA on 08/07/2022 at 20:30</t>
  </si>
  <si>
    <t>KALA - Kalamia (66/11kV)</t>
  </si>
  <si>
    <t>Transformer size is 1x66/11kV 7.5/10MVA ONAN/ONAF</t>
  </si>
  <si>
    <t>Capacity of commissioned Embedded Generation (with Connection Agreements) is 11.3 MVA</t>
  </si>
  <si>
    <t>2023 W 1.8%, 2024 S -3.1% W -0.7%2025 S -0.8% W -0.2%2026 S -0.4% W 0.0%,2027 S 0.2% W -0.0%</t>
  </si>
  <si>
    <t>4.5 MVA on 06/12/2022 at 21:00</t>
  </si>
  <si>
    <t>48.5</t>
  </si>
  <si>
    <t>KECE - Kelsey Creek East (66/11kV)</t>
  </si>
  <si>
    <t>Transformer size is 1x66/11kV 12.5/16MVA ONAN/ONAF;1x66/11kV 16/20MVA ONAN/ONAF</t>
  </si>
  <si>
    <t>2023 W 1.8%, 2024 S -2.9% W -0.3%2025 S -1.0% W -0.3%2026 S -0.3% W 0.0%,2027 S 0.5% W 0.3%</t>
  </si>
  <si>
    <t>11.2 MVA on 13/03/2023 at 17:30</t>
  </si>
  <si>
    <t>KESP - Kearneys Spring (110/11kV)</t>
  </si>
  <si>
    <t>QMRG - Middle Ridge (Ergon) TCP</t>
  </si>
  <si>
    <t>Transformer size is 2x110/11kV 30/40MVA ONAN/ONAF</t>
  </si>
  <si>
    <t>2023 W 1.8%, 2024 S -2.6% W -0.3%2025 S -0.6% W -0.1%2026 S -0.1% W 0.1%,2027 S 0.6% W 0.2%</t>
  </si>
  <si>
    <t>33.3 MVA on 13/07/2022 at 18:00</t>
  </si>
  <si>
    <t>KIDS - Kidston (132/6.6kV)</t>
  </si>
  <si>
    <t>Transformer size is 2x132/6.6kV 20MVA ONAN</t>
  </si>
  <si>
    <t>2023 W 1.8%, 2024 S -3.1% W -0.6%2025 S -0.8% W -0.2%2026 S -0.4% W 0.0%,2027 S 0.3% W 0.0%</t>
  </si>
  <si>
    <t>6.8 MVA on 28/01/2023 at 11:30</t>
  </si>
  <si>
    <t>KILK - Kilkivan BSP (132/66kV)</t>
  </si>
  <si>
    <t>QWLN - Woolooga TCP</t>
  </si>
  <si>
    <t>Transformer size is 1x132/66/11kV 25/34MVA ONAF;1x132/66kV 15/18MVA ONAF/ONB(Standby)</t>
  </si>
  <si>
    <t>18.5 MVA on 13/02/2023 at 18:30</t>
  </si>
  <si>
    <t>28</t>
  </si>
  <si>
    <t>KILL - Killarney (33/11kV)</t>
  </si>
  <si>
    <t>2023 W 1.8%, 2024 S -2.8% W -0.5%2025 S -0.7% W -0.2%2026 S -0.2% W 0.0%,2027 S 0.5% W 0.1%</t>
  </si>
  <si>
    <t>2.4 MVA on 19/07/2022 at 18:00</t>
  </si>
  <si>
    <t>KING - Kingaroy (66/11kV)</t>
  </si>
  <si>
    <t>Transformer size is 2x66/11kV 20/25/27MVA ONAN/ONAF</t>
  </si>
  <si>
    <t>2023 W 1.8%, 2024 S -3.2% W -0.4%2025 S -1.5% W -0.4%2026 S -0.9% W -0.1%2027 S -0.2% W 0.0%</t>
  </si>
  <si>
    <t>24.1 MVA on 13/02/2023 at 16:30</t>
  </si>
  <si>
    <t>KIRK - Kirknie (66/11kV)</t>
  </si>
  <si>
    <t>Transformer size is 1x66/11kV 10MVA ONAN</t>
  </si>
  <si>
    <t>2023 W 1.8%, 2024 S -3.7% W -0.9%2025 S -1.6% W -0.6%2026 S -1.3% W -0.4%2027 S -0.8% W -0.5</t>
  </si>
  <si>
    <t>7.4 MVA on 18/11/2022 at 10:00</t>
  </si>
  <si>
    <t>KITO - Kilkivan Town (66/11kV)</t>
  </si>
  <si>
    <t>KILK - Kilkivan BSP</t>
  </si>
  <si>
    <t>Transformer size is 2x62/11kV 1MVA ON</t>
  </si>
  <si>
    <t>2023 W 1.8%, 2024 S -2.7% W -0.5%2025 S -0.5% W -0.3%2026 S -0.0% W 0.0%,2027 S 0.6% W 0.2%</t>
  </si>
  <si>
    <t>1.1 MVA on 13/02/2023 at 19:00</t>
  </si>
  <si>
    <t>KOCR - Kogan Creek (33/11kV)</t>
  </si>
  <si>
    <t>Transformer size is 1xKOCR TFR1-66/33KV TRANSF 1</t>
  </si>
  <si>
    <t>2023 W 1.8%, 2024 S 1.1% W 3.1%, 2025 S 2.9% W 3.2%, 2026 S 3.4% W 3.3%, 2027 S 3.9% W 3.2%</t>
  </si>
  <si>
    <t>0.3 MVA on 10/07/2022 at 21:00</t>
  </si>
  <si>
    <t>KOUM - Koumala (33/11kV)</t>
  </si>
  <si>
    <t>2023 W 1.8%, 2024 S -2.4% W -0.6%2025 S -0.2% W -0.3%2026 S 0.2% W 0.0%, 2027 S 0.9% W 0.0%</t>
  </si>
  <si>
    <t>0.9 MVA on 02/02/2023 at 20:00</t>
  </si>
  <si>
    <t>LACR - Lakes Creek (66/11kV)</t>
  </si>
  <si>
    <t>Transformer size is 2x66/11kV 16/20MVA ONAN/ONAF</t>
  </si>
  <si>
    <t>2023 W 1.8%, 2024 S -3.0% W -0.6%2025 S -0.7% W -0.2%2026 S -0.3% W 0.1%,2027 S 0.4% W 0.1%</t>
  </si>
  <si>
    <t>13.8 MVA on 07/12/2022 at 19:30</t>
  </si>
  <si>
    <t>LAKE - Lakeland (66/22kV)</t>
  </si>
  <si>
    <t>Transformer size is 2x20MVA</t>
  </si>
  <si>
    <t>2023 W 1.8%, 2024 S -3.2% W -0.8%2025 S -1.2% W -0.6%2026 S -0.6% W -0.3%2027 S 0.1% W -0.2%</t>
  </si>
  <si>
    <t>1.5 MVA on 21/11/2022 at 16:00</t>
  </si>
  <si>
    <t>LANN - Lannercost (66/11kV)</t>
  </si>
  <si>
    <t>2023 W 1.8%, 2024 S -3.0% W -0.6%2025 S -0.8% W -0.3%2026 S -0.4% W -0.0%2027 S 0.3% W 0.0%</t>
  </si>
  <si>
    <t>1.8 MVA on 01/11/2022 at 19:30</t>
  </si>
  <si>
    <t>LAQU - Laguna Quays (66/11kV)</t>
  </si>
  <si>
    <t>2023 W 1.8%, 2024 S -1.6% W 1.3%,2025 S 0.6% W 1.4%, 2026 S 1.1% W 1.7%, 2027 S 1.5% W 1.4%</t>
  </si>
  <si>
    <t>1.6 MVA on 16/11/2022 at 19:00</t>
  </si>
  <si>
    <t>LARO - Skid D (Landing Road) (66/11kV)</t>
  </si>
  <si>
    <t>T130 - Boat Creek BSP</t>
  </si>
  <si>
    <t>Transformer size is 1x66/11kV 10MVA Skid Transformer ONAN</t>
  </si>
  <si>
    <t>2023 W 1.8%, 2024 S -3.2% W -0.8%2025 S -0.9% W -0.3%2026 S -0.5% W -0.1%2027 S 0.1% W -0.1%</t>
  </si>
  <si>
    <t>3.1 MVA on 13/03/2023 at 11:30</t>
  </si>
  <si>
    <t>LITT - Littlemore (66/11kV)</t>
  </si>
  <si>
    <t>Transformer size is 1x66/11kV 2MVA ON;1x66/11kV 2MVA ON(Standby)</t>
  </si>
  <si>
    <t>2023 W 1.8%, 2024 S -0.6% W 1.0%,2025 S 1.4% W 1.0%, 2026 S 1.8% W 1.3%, 2027 S 3.0% W 1.9%</t>
  </si>
  <si>
    <t>0.4 MVA on 24/06/2022 at 07:30</t>
  </si>
  <si>
    <t>LOCR - Louisa Creek (33/11kV)</t>
  </si>
  <si>
    <t>T176 - Louisa Creek BSP</t>
  </si>
  <si>
    <t>Transformer size is 1x33/11kV 6.3MVA ONAN</t>
  </si>
  <si>
    <t>2023 W 1.8%, 2024 S -1.9% W 0.7%,2025 S 0.2% W 0.8%, 2026 S 0.7% W 1.1%, 2027 S 1.4% W 1.2%</t>
  </si>
  <si>
    <t>2.9 MVA on 05/02/2023 at 18:30</t>
  </si>
  <si>
    <t>LONG - Longreach (66/22kV)</t>
  </si>
  <si>
    <t>2023 W 1.8%, 2024 S -3.3% W -0.9%2025 S -1.3% W -0.7%2026 S -0.8% W -0.4%2027 S -0.1% W -0.3</t>
  </si>
  <si>
    <t>9 MVA on 07/12/2022 at 18:00</t>
  </si>
  <si>
    <t>LUCI - Lucinda (66/11kV)</t>
  </si>
  <si>
    <t>Transformer size is 1x66/11kV 5/4MVA ONAF/ONAN</t>
  </si>
  <si>
    <t>2023 W 1.8%, 2024 S -3.1% W -0.7%2025 S -0.9% W -0.4%2026 S -0.5% W -0.1%2027 S 0.1% W -0.1%</t>
  </si>
  <si>
    <t>2.9 MVA on 06/12/2022 at 20:30</t>
  </si>
  <si>
    <t>397.5</t>
  </si>
  <si>
    <t>LYLA - Lyndley Lane (33/22kV)</t>
  </si>
  <si>
    <t>Transformer size is 1x33/22kV 0.3MVA ONAN;1x33/22kV 0.75MVA ONAN</t>
  </si>
  <si>
    <t>2023 W 1.8%, 2024 S -2.6% W -0.1%2025 S -0.4% W 0.2%,2026 S 0.1% W 0.4%, 2027 S 0.7% W 0.5%</t>
  </si>
  <si>
    <t>0.6 MVA on 27/02/2023 at 19:00</t>
  </si>
  <si>
    <t>16</t>
  </si>
  <si>
    <t>MACI - Maryborough City (66/11kV)</t>
  </si>
  <si>
    <t>Transformer size is 2x66/11kV 14/19MVA ONAN/ONAF</t>
  </si>
  <si>
    <t>Capacity of commissioned Embedded Generation (with Connection Agreements) is 3.0 MVA</t>
  </si>
  <si>
    <t>2023 W 1.8%, 2024 S -3.0% W -1.2%2025 S -0.9% W -1.3%2026 S -0.4% W -0.6%2027 S 0.3% W 0.2%</t>
  </si>
  <si>
    <t>13.1 MVA on 01/02/2023 at 14:00</t>
  </si>
  <si>
    <t>MACN - Macknade (66/11kV)</t>
  </si>
  <si>
    <t>Transformer size is 1x6.3MVA 66kV Transformer;1x66/11kV 8/10MVA ONAN/ONAF</t>
  </si>
  <si>
    <t>Capacity of commissioned Embedded Generation (with Connection Agreements) is 8.8 MVA</t>
  </si>
  <si>
    <t>2023 W 1.8%, 2024 S -3.1% W -0.7%2025 S -0.9% W -0.4%2026 S -0.5% W -0.1%2027 S 0.2% W -0.1%</t>
  </si>
  <si>
    <t>3.8 MVA on 06/06/2022 at 20:30</t>
  </si>
  <si>
    <t>17.5</t>
  </si>
  <si>
    <t>MACT - Mackay City (33/11kV)</t>
  </si>
  <si>
    <t>Transformer size is 1x25/32MVA 33/11kV TR94712137;1x25/32MVA 33/11kV TR94712143</t>
  </si>
  <si>
    <t>2023 W 1.8%, 2024 S -3.2% W -0.6%2025 S -1.5% W -0.6%2026 S -0.9% W -0.2%2027 S -0.3% W -0.1</t>
  </si>
  <si>
    <t>17.2 MVA on 02/02/2023 at 16:00</t>
  </si>
  <si>
    <t>MAFU - Max Fulton (66/11kV)</t>
  </si>
  <si>
    <t>Transformer size is 2x66/11kV 21/26.25/35MVA ONAN/ODAN/ODAF</t>
  </si>
  <si>
    <t>2023 W 1.8%, 2024 S -3.3% W 0.0%,2025 S -1.8% W -0.4%2026 S -1.1% W 0.1%,2027 S 0.2% W 0.3%</t>
  </si>
  <si>
    <t>12 MVA on 16/11/2022 at 17:00</t>
  </si>
  <si>
    <t>203.5</t>
  </si>
  <si>
    <t>MAKA - Mary Kathleen (66/11kV)</t>
  </si>
  <si>
    <t>Transformer size is 1xMAKA T1-66/11kV0.25MVA ONAN</t>
  </si>
  <si>
    <t>0.1 MVA on 01/01/2022 at 17:00</t>
  </si>
  <si>
    <t>0</t>
  </si>
  <si>
    <t>MALC - Malchi (66/11kV)</t>
  </si>
  <si>
    <t>MARE - Mareeba (66/22kV)</t>
  </si>
  <si>
    <t>Transformer size is 2x66/22kV 20/25MVA ONAN/ONAF</t>
  </si>
  <si>
    <t>2023 W 1.8%, 2024 S -3.1% W 0.3%,2025 S -1.5% W 0.5%,2026 S -0.1% W 0.8%,2027 S 0.8% W 0.8%</t>
  </si>
  <si>
    <t>20.6 MVA on 22/11/2022 at 16:30</t>
  </si>
  <si>
    <t>30</t>
  </si>
  <si>
    <t>MARY - Maryborough BSP (132/66kV)</t>
  </si>
  <si>
    <t>Transformer size is 2x132/66/11kV 80/100MVA ONAN/ODAN;1x132/66kV 64/80/90MVA ONAN/ODAN/ODAF</t>
  </si>
  <si>
    <t>Capacity of commissioned Embedded Generation (with Connection Agreements) is 78.4 MVA</t>
  </si>
  <si>
    <t>123.2 MVA on 13/02/2023 at 18:00</t>
  </si>
  <si>
    <t>MASO - Marian South (66/11kV)</t>
  </si>
  <si>
    <t>Transformer size is 1x66/11kV 8/10MVA ONAF</t>
  </si>
  <si>
    <t>Capacity of commissioned Embedded Generation (with Connection Agreements) is 23.4 MVA</t>
  </si>
  <si>
    <t>2023 W 1.8%, 2024 S -3.1% W -0.6%2025 S -1.1% W -0.3%2026 S -0.6% W 0.0%,2027 S 0.8% W 0.3%</t>
  </si>
  <si>
    <t>7.3 MVA on 16/07/2022 at 18:30</t>
  </si>
  <si>
    <t>35</t>
  </si>
  <si>
    <t>MCCR - McKinley Creek (66/11kV)</t>
  </si>
  <si>
    <t>Transformer size is 1x66/11kV 5/6.3MVA ONAN/ONAF;1xMCCR 66/11KV 5/6.3MVA ONAF</t>
  </si>
  <si>
    <t>2023 W 1.8%, 2024 S -2.6% W -0.4%2025 S -0.4% W -0.2%2026 S 0.0% W 0.1%, 2027 S 0.6% W 0.1%</t>
  </si>
  <si>
    <t>3.5 MVA on 02/02/2023 at 19:00</t>
  </si>
  <si>
    <t>MEAD - Meadowvale (66/11kV)</t>
  </si>
  <si>
    <t>Transformer size is 1x66/11kV 12/14MVA ONAN/ONAF;1x62/11kV 7.5MVA ONAN(Standby)</t>
  </si>
  <si>
    <t>2023 W 1.8%, 2024 S -2.9% W -1.4%2025 S -1.0% W -0.4%2026 S -0.5% W 0.3%,2027 S 0.4% W 0.4%</t>
  </si>
  <si>
    <t>8.4 MVA on 13/02/2023 at 18:00</t>
  </si>
  <si>
    <t>MEAN - Meandarra (33/22kV)</t>
  </si>
  <si>
    <t>COLU - Columboola BSP</t>
  </si>
  <si>
    <t>Transformer size is 1x33/22/0.415kV 1MVA ONAN;1x33/22/0.415kV 1MVA ONAN(Standby)</t>
  </si>
  <si>
    <t>0.7 MVA on 12/02/2023 at 19:00</t>
  </si>
  <si>
    <t>MERI - Merinda (66/11kV)</t>
  </si>
  <si>
    <t>Transformer size is 1x66/11kV 6.3MVA ONAN;1x66/11kV 8/10MVA ONAN/ONAF</t>
  </si>
  <si>
    <t>2023 W 1.8%, 2024 S -3.5% W -0.6%2025 S -1.4% W -0.6%2026 S -0.7% W -0.3%2027 S 0.1% W -0.1%</t>
  </si>
  <si>
    <t>3.9 MVA on 29/08/2022 at 14:00</t>
  </si>
  <si>
    <t>173.5</t>
  </si>
  <si>
    <t>MERN - Meringandan (33/11kV)</t>
  </si>
  <si>
    <t>Transformer size is 2x33/11kV 6.3MVA ONAN</t>
  </si>
  <si>
    <t>2023 W 1.8%, 2024 S -2.5% W -0.2%2025 S -0.6% W -0.2%2026 S 0.2% W 0.0%, 2027 S 1.1% W 0.2%</t>
  </si>
  <si>
    <t>12.9 MVA on 04/07/2022 at 18:00</t>
  </si>
  <si>
    <t>MICO - Miles-Condamine (33/22kV)</t>
  </si>
  <si>
    <t>Transformer size is 1x33/22kV 0.75MVA ON;1x33/22kV 0.75MVA ONAN</t>
  </si>
  <si>
    <t>2023 W 1.8%, 2024 S -3.0% W -0.6%2025 S -0.8% W -0.2%2026 S -0.4% W 0.0%,2027 S 0.2% W 0.0%</t>
  </si>
  <si>
    <t>0.7 MVA on 12/02/2023 at 18:30</t>
  </si>
  <si>
    <t>MIDD - Middlemount (66/22kV)</t>
  </si>
  <si>
    <t>Transformer size is 2x66/22kV 5/7MVA ONAN</t>
  </si>
  <si>
    <t>2023 W 1.8%, 2024 S -3.0% W -0.5%2025 S -0.9% W -0.4%2026 S -0.4% W -0.1%2027 S 0.3% W 0.1%</t>
  </si>
  <si>
    <t>5 MVA on 13/02/2023 at 18:00</t>
  </si>
  <si>
    <t>MILC - Millchester (66/11kV)</t>
  </si>
  <si>
    <t>2023 W 1.8%, 2024 S -3.0% W -0.5%2025 S -0.9% W -0.2%2026 S -0.4% W 0.0%,2027 S 0.2% W 0.0%</t>
  </si>
  <si>
    <t>5.6 MVA on 21/11/2022 at 18:30</t>
  </si>
  <si>
    <t>MILE - Miles (33/11kV)</t>
  </si>
  <si>
    <t>Transformer size is 1x33/11kV 5/6.3MVA ONAN;1x33/11KV 1.5MVA ONAN(Standby)</t>
  </si>
  <si>
    <t>2023 W 1.8%, 2024 S -3.4% W -0.3%2025 S -1.6% W -0.2%2026 S -0.8% W 0.1%,2027 S 0.0% W 0.1%</t>
  </si>
  <si>
    <t>3.4 MVA on 12/02/2023 at 18:00</t>
  </si>
  <si>
    <t>MILL - Millaroo (66/11kV)</t>
  </si>
  <si>
    <t>2023 W 1.8%, 2024 S -2.7% W -0.3%2025 S -0.7% W -0.4%2026 S -0.2% W 0.0%,2027 S 0.4% W 0.1%</t>
  </si>
  <si>
    <t>1.7 MVA on 14/12/2022 at 19:30</t>
  </si>
  <si>
    <t>41.5</t>
  </si>
  <si>
    <t>MILM - Millmerran (33/11kV)</t>
  </si>
  <si>
    <t>2023 W 1.8%, 2024 S -2.9% W -0.5%2025 S -0.9% W -0.2%2026 S -0.4% W 0.1%,2027 S 0.2% W 0.1%</t>
  </si>
  <si>
    <t>4 MVA on 12/02/2023 at 18:00</t>
  </si>
  <si>
    <t>MING - Mingela (66/11kV)</t>
  </si>
  <si>
    <t>Transformer size is 1xMING TX NO 1-66/11KV 0.25MVA</t>
  </si>
  <si>
    <t>0.3 MVA on 01/01/2022 at 17:00</t>
  </si>
  <si>
    <t>MIRA - Mirani (66/11kV)</t>
  </si>
  <si>
    <t>2023 W 1.8%, 2024 S -2.5% W 0.1%,2025 S -0.4% W 0.3%,2026 S 0.1% W 0.5%, 2027 S 1.1% W 1.1%</t>
  </si>
  <si>
    <t>2.3 MVA on 13/02/2023 at 19:00</t>
  </si>
  <si>
    <t>113.5</t>
  </si>
  <si>
    <t>MITC - Mitchell (33/11kV)</t>
  </si>
  <si>
    <t>T083 - Roma 33kV BSP</t>
  </si>
  <si>
    <t>Transformer size is 3x33/11kV 0.75MVA ON</t>
  </si>
  <si>
    <t>2023 W 1.8%, 2024 S -3.2% W -0.8%2025 S -1.1% W -0.7%2026 S -0.7% W -0.4%2027 S -0.1% W -0.4</t>
  </si>
  <si>
    <t>2.3 MVA on 15/07/2022 at 07:00</t>
  </si>
  <si>
    <t>MIVA - Miriam Vale (66/22kV)</t>
  </si>
  <si>
    <t>2023 W 1.8%, 2024 S -3.0% W -0.7%2025 S -0.8% W -0.4%2026 S -0.4% W -0.1%2027 S 0.3% W -0.1%</t>
  </si>
  <si>
    <t>2.4 MVA on 12/06/2022 at 17:30</t>
  </si>
  <si>
    <t>67</t>
  </si>
  <si>
    <t>MOBA - Mt Bassett (33/11kV)</t>
  </si>
  <si>
    <t>Transformer size is 1x33/11kV 10MVA ONAN;2x33/11kV 12.5MVA ONAN</t>
  </si>
  <si>
    <t>2023 W 1.8%, 2024 S -2.8% W -0.3%2025 S -0.9% W -0.4%2026 S -0.4% W -0.0%2027 S 0.1% W -0.2%</t>
  </si>
  <si>
    <t>12.8 MVA on 02/02/2023 at 18:00</t>
  </si>
  <si>
    <t>MODA - Monduran Dam (66/11kV)</t>
  </si>
  <si>
    <t>Transformer size is 1xMODA TX NO 2-66/11/3.3KV TRANSF 2(Standby);1xMODA TX NO 1-66/11/3.3KV TRANSF 1</t>
  </si>
  <si>
    <t>2023 W 1.8%, 2024 S -3.0% W 0.7%,2025 S -0.7% W 0.7%,2026 S -0.3% W 1.0%,2027 S 0.4% W 1.0%</t>
  </si>
  <si>
    <t>1.4 MVA on 30/12/2022 at 21:00</t>
  </si>
  <si>
    <t>MOFO - Mount Fox (66/33kV)</t>
  </si>
  <si>
    <t>2023 W 1.8%, 2024 S -4.0% W -1.5%2025 S -1.9% W -1.2%2026 S -1.5% W -1.0%2027 S -0.9% W -1.0</t>
  </si>
  <si>
    <t>0.1 MVA on 13/07/2022 at 19:30</t>
  </si>
  <si>
    <t>MOGA - Mt Garnet (66/22kV)</t>
  </si>
  <si>
    <t>Transformer size is 2x66/22kV 4MVA ONAN</t>
  </si>
  <si>
    <t>2023 W 1.8%, 2024 S -3.0% W -0.8%2025 S -0.9% W -0.6%2026 S -0.4% W -0.3%2027 S 0.2% W -0.2%</t>
  </si>
  <si>
    <t>1.9 MVA on 15/07/2022 at 07:30</t>
  </si>
  <si>
    <t>24</t>
  </si>
  <si>
    <t>MOLP - Mount Leyshon Pump (66/11kV)</t>
  </si>
  <si>
    <t>271</t>
  </si>
  <si>
    <t>MOMO - Mt Molloy (66/22kV)</t>
  </si>
  <si>
    <t>Transformer size is 1x66/22kV 10/12.5MVA ONAN/ONAF;1x66/22kV 1.5MVA ONAN(Standby)</t>
  </si>
  <si>
    <t>2023 W 1.8%, 2024 S -2.7% W -0.3%2025 S -0.6% W 0.0%,2026 S -0.1% W 0.2%,2027 S 0.6% W 0.3%</t>
  </si>
  <si>
    <t>MOMR - Mt Morgan (66/11kV)</t>
  </si>
  <si>
    <t>Transformer size is 2x66/11kV 5/6.25MVA ONAN/ONAF</t>
  </si>
  <si>
    <t>2023 W 1.8%, 2024 S -3.1% W -1.1%2025 S -0.9% W -0.8%2026 S -0.5% W -0.3%2027 S 0.2% W -0.2%</t>
  </si>
  <si>
    <t>3.4 MVA on 13/02/2023 at 18:00</t>
  </si>
  <si>
    <t>MOMW - Mt Mowbullan (33/11kV)</t>
  </si>
  <si>
    <t>Transformer size is 1x33/11kV 1MVA ON</t>
  </si>
  <si>
    <t>2023 W 1.8%, 2024 S -1.8% W 0.1%,2025 S 0.1% W 0.3%, 2026 S 0.6% W 0.6%, 2027 S 1.3% W 0.6%</t>
  </si>
  <si>
    <t>0.7 MVA on 10/06/2022 at 21:00</t>
  </si>
  <si>
    <t>MONT - Monto (66/11kV)</t>
  </si>
  <si>
    <t>Transformer size is 2x66/11kV 6.25MVA ONAN</t>
  </si>
  <si>
    <t>2023 W 1.8%, 2024 S -2.9% W -0.7%2025 S -0.9% W -1.0%2026 S -0.4% W -0.5%2027 S 0.3% W -0.0%</t>
  </si>
  <si>
    <t>4.7 MVA on 13/02/2023 at 18:30</t>
  </si>
  <si>
    <t>MOOR - Moorvale (66/11kV)</t>
  </si>
  <si>
    <t>T198 - Broadlea BSP</t>
  </si>
  <si>
    <t>Transformer size is 1x66/11kV 7.5/10MVA ON/OB</t>
  </si>
  <si>
    <t>2023 W 1.8%, 2024 S -3.1% W -0.7%2025 S -0.8% W -0.2%2026 S -0.4% W 0.0%,2027 S 0.3% W 0.0%</t>
  </si>
  <si>
    <t>6.1 MVA on 09/01/2023 at 19:00</t>
  </si>
  <si>
    <t>MOPA - Mona Park (66/11kV)</t>
  </si>
  <si>
    <t>2023 W 1.8%, 2024 S -2.8% W -0.6%2025 S -1.0% W -1.3%2026 S -0.3% W -0.8%2027 S 0.3% W -0.4%</t>
  </si>
  <si>
    <t>4.3 MVA on 16/11/2022 at 18:30</t>
  </si>
  <si>
    <t>136.5</t>
  </si>
  <si>
    <t>MORO - Mount Rooper (66/11kV)</t>
  </si>
  <si>
    <t>2023 W 1.8%, 2024 S -2.9% W -0.4%2025 S -0.9% W -0.4%2026 S -0.5% W -0.2%2027 S 0.1% W -0.2%</t>
  </si>
  <si>
    <t>1.1 MVA on 15/12/2022 at 10:00</t>
  </si>
  <si>
    <t>MOSI - Mt Sibley (33/11kV)</t>
  </si>
  <si>
    <t>Transformer size is 1x33/11kV 3MVA ON;1x33/11KV 5MVA ONAN</t>
  </si>
  <si>
    <t>2023 W 1.8%, 2024 S -2.8% W -0.3%2025 S -0.7% W -0.1%2026 S -0.2% W 0.2%,2027 S 0.4% W 0.3%</t>
  </si>
  <si>
    <t>4.2 MVA on 09/01/2023 at 18:00</t>
  </si>
  <si>
    <t>226</t>
  </si>
  <si>
    <t>MOSS - Mossman (66/22kV)</t>
  </si>
  <si>
    <t>2023 W 1.8%, 2024 S -3.5% W -0.7%2025 S -0.6% W -0.6%2026 S -0.0% W -0.2%2027 S 0.6% W -0.1%</t>
  </si>
  <si>
    <t>8.3 MVA on 14/12/2022 at 18:00</t>
  </si>
  <si>
    <t>141</t>
  </si>
  <si>
    <t>MOUR - Moura (11/22kV)</t>
  </si>
  <si>
    <t>T027 - Moura BSP</t>
  </si>
  <si>
    <t>Transformer size is 2x11/22kV 7.5/10 MVA ONAN/ONAF</t>
  </si>
  <si>
    <t>2023 W 1.8%, 2024 S -3.2% W -0.7%2025 S -1.1% W -0.5%2026 S -0.6% W -0.2%2027 S 0.1% W -0.1%</t>
  </si>
  <si>
    <t>8.9 MVA on 20/03/2023 at 18:30</t>
  </si>
  <si>
    <t>MURG - Murgon (66/11kV)</t>
  </si>
  <si>
    <t>Transformer size is 2x66/11kV 8.5/12.5MVA ONAN/ONAF</t>
  </si>
  <si>
    <t>2023 W 1.8%, 2024 S -3.0% W -0.6%2025 S -0.8% W -0.4%2026 S -0.3% W -0.1%2027 S 0.3% W -0.1%</t>
  </si>
  <si>
    <t>14.2 MVA on 13/02/2023 at 18:00</t>
  </si>
  <si>
    <t>MUTA - Mutarnee (66/11kV)</t>
  </si>
  <si>
    <t>Transformer size is 1x66/11kV 1MVA ON</t>
  </si>
  <si>
    <t>2023 W 1.8%, 2024 S -3.0% W -0.5%2025 S -0.9% W -0.3%2026 S -0.4% W 0.0%,2027 S 0.3% W 0.1%</t>
  </si>
  <si>
    <t>0.4 MVA on 24/11/2022 at 18:00</t>
  </si>
  <si>
    <t>MUTO - Mundubbera Town (66/11kV)</t>
  </si>
  <si>
    <t>Transformer size is 1x66/11kV 16/20MVA ONAN/ONAF;1xMUTO 66/11kV 16/20MVA ONAF</t>
  </si>
  <si>
    <t>2023 W 1.8%, 2024 S -2.9% W -0.5%2025 S -0.9% W -0.4%2026 S -0.4% W -0.1%2027 S 0.3% W 0.0%</t>
  </si>
  <si>
    <t>6.1 MVA on 13/02/2023 at 17:30</t>
  </si>
  <si>
    <t>NANA - Nanango (66/11kV)</t>
  </si>
  <si>
    <t>2023 W 1.8%, 2024 S -2.8% W -0.5%2025 S -0.8% W -0.5%2026 S -0.3% W -0.1%2027 S 0.4% W -0.1%</t>
  </si>
  <si>
    <t>7 MVA on 12/02/2023 at 18:00</t>
  </si>
  <si>
    <t>NAND - Nandi (33/11kV)</t>
  </si>
  <si>
    <t>Transformer size is 1x33/11 3.15MVA ON;1x33/11kV 1MVA ONAN</t>
  </si>
  <si>
    <t>2023 W 1.8%, 2024 S -2.9% W -0.2%2025 S -0.8% W -0.2%2026 S -0.3% W 0.1%,2027 S 0.3% W 0.2%</t>
  </si>
  <si>
    <t>1.3 MVA on 01/03/2023 at 17:30</t>
  </si>
  <si>
    <t>NEBO - Nebo (132/11kV)</t>
  </si>
  <si>
    <t>QNEB - Nebo TCP</t>
  </si>
  <si>
    <t>Transformer size is 1xNEBOSS 3T 132/11KV TRANSF 3 3T;1xNEBOSS TRANSF 4</t>
  </si>
  <si>
    <t>2023 W 1.8%, 2024 S -2.9% W -0.5%2025 S -0.9% W -0.3%2026 S -0.4% W -0.0%2027 S 0.4% W 0.1%</t>
  </si>
  <si>
    <t>3.5 MVA on 13/02/2023 at 19:00</t>
  </si>
  <si>
    <t>NESM - Neil Smith (66/11kV)</t>
  </si>
  <si>
    <t>Transformer size is 2x66/11kV 15/20/25MVA ON/OB/OFB</t>
  </si>
  <si>
    <t>2023 W 1.8%, 2024 S -2.6% W 0.0%,2025 S -0.8% W -0.4%2026 S -0.3% W 0.1%,2027 S 0.6% W 0.5%</t>
  </si>
  <si>
    <t>15.4 MVA on 16/03/2023 at 13:30</t>
  </si>
  <si>
    <t>NOCL - North Cloncurry (66/11kV)</t>
  </si>
  <si>
    <t>Transformer size is 1x66/11kV 5/6.5MVA ONAN/ONAF;1x66/11kV 6.5/5MVA ONAF/ONAN</t>
  </si>
  <si>
    <t>2023 W 1.8%, 2024 S -3.5% W -0.8%2025 S -1.5% W -0.7%2026 S -1.1% W -0.5%2027 S -0.5% W -0.3</t>
  </si>
  <si>
    <t>3.5 MVA on 07/12/2022 at 18:30</t>
  </si>
  <si>
    <t>446</t>
  </si>
  <si>
    <t>NOMA - North Mackay (33/11kV)</t>
  </si>
  <si>
    <t>GZSA - Glenella ZS Accumulator</t>
  </si>
  <si>
    <t>Transformer size is 2x33/11kV 15/20MVA ONAN/ONAF</t>
  </si>
  <si>
    <t>2023 W 1.8%, 2024 S -2.8% W 0.0%,2025 S -0.7% W 0.3%,2026 S -0.2% W 0.6%,2027 S 0.6% W 0.5%</t>
  </si>
  <si>
    <t>24.8 MVA on 02/02/2023 at 18:30</t>
  </si>
  <si>
    <t>NORM - Normanton (66/22kV)</t>
  </si>
  <si>
    <t>Transformer size is 2xNORM 66/22/6.6KV 5MVA ONAN</t>
  </si>
  <si>
    <t>2023 W 1.8%, 2024 S -2.8% W -0.3%2025 S -0.7% W -0.2%2026 S -0.2% W 0.1%,2027 S 0.5% W 0.2%</t>
  </si>
  <si>
    <t>4.7 MVA on 16/11/2022 at 18:00</t>
  </si>
  <si>
    <t>NORW - Norwin (33/11kV)</t>
  </si>
  <si>
    <t>2023 W 1.8%, 2024 S -3.0% W -0.3%2025 S -0.8% W -0.2%2026 S -0.3% W 0.1%,2027 S 0.3% W 0.1%</t>
  </si>
  <si>
    <t>4 MVA on 06/02/2023 at 11:00</t>
  </si>
  <si>
    <t>NOST - North Street (33/11kV)</t>
  </si>
  <si>
    <t>Transformer size is 3x33/11kV 10MVA ONAN</t>
  </si>
  <si>
    <t>2023 W 1.8%, 2024 S -2.9% W -0.6%2025 S -1.0% W -0.4%2026 S -0.4% W -0.1%2027 S 0.1% W -0.1%</t>
  </si>
  <si>
    <t>23.2 MVA on 04/07/2022 at 17:30</t>
  </si>
  <si>
    <t>OAKE - Oakey (33/11kV)</t>
  </si>
  <si>
    <t>T189 - Oakey BSP</t>
  </si>
  <si>
    <t>Transformer size is 2x33/11kV 20/25MVA ONAN/ONAF</t>
  </si>
  <si>
    <t>2023 W 1.8%, 2024 S -3.0% W -0.6%2025 S -0.9% W -0.4%2026 S -0.4% W -0.1%2027 S 0.2% W -0.1%</t>
  </si>
  <si>
    <t>15 MVA on 13/02/2023 at 17:30</t>
  </si>
  <si>
    <t>OONN - Oonoonba (66/11kV)</t>
  </si>
  <si>
    <t>2023 W 1.8%, 2024 S -2.0% W 1.2%,2025 S 0.1% W 1.3%, 2026 S 0.8% W 1.6%, 2027 S 0.8% W 0.8%</t>
  </si>
  <si>
    <t>14.2 MVA on 14/03/2023 at 18:30</t>
  </si>
  <si>
    <t>OWAN - Owanyilla (66/11kV)</t>
  </si>
  <si>
    <t>Transformer size is 1x66/11kV 10MVA ONAN;1xOWAN 66/11kV 10 MVA ONAN
RG91765711</t>
  </si>
  <si>
    <t>2023 W 1.8%, 2024 S -3.1% W -1.0%2025 S -1.0% W -1.0%2026 S -0.3% W -0.5%2027 S 0.4% W -0.5%</t>
  </si>
  <si>
    <t>4.6 MVA on 13/02/2023 at 18:00</t>
  </si>
  <si>
    <t>PAMP - Pampas (33/11kV)</t>
  </si>
  <si>
    <t>2023 W 1.8%, 2024 S -2.9% W -0.3%2025 S -0.8% W -0.8%2026 S -0.3% W -0.4%2027 S 0.3% W -0.3%</t>
  </si>
  <si>
    <t>7.1 MVA on 03/02/2023 at 18:00</t>
  </si>
  <si>
    <t>PAND - Pandoin (66/22kV)</t>
  </si>
  <si>
    <t>2023 W 1.8%, 2024 S -3.0% W -0.6%2025 S -0.8% W -0.3%2026 S -0.4% W -0.1%2027 S 0.3% W 0.0%</t>
  </si>
  <si>
    <t>11.5 MVA on 12/02/2023 at 18:00</t>
  </si>
  <si>
    <t>PARK - Parkhurst (66/11kV)</t>
  </si>
  <si>
    <t>2023 W 1.8%, 2024 S -1.8% W 0.9%,2025 S 0.4% W 1.1%, 2026 S 0.8% W 1.3%, 2027 S 1.4% W 1.2%</t>
  </si>
  <si>
    <t>15.5 MVA on 02/02/2023 at 15:00</t>
  </si>
  <si>
    <t>PEAR - Peter Arlett (66/11kV)</t>
  </si>
  <si>
    <t>2023 W 1.8%, 2024 S -2.7% W 0.0%,2025 S -0.4% W 0.4%,2026 S 0.0% W 0.6%, 2027 S 0.4% W 0.4%</t>
  </si>
  <si>
    <t>21.1 MVA on 15/12/2022 at 18:30</t>
  </si>
  <si>
    <t>PERA - Peranga (33/11kV)</t>
  </si>
  <si>
    <t>Transformer size is 1x33/11kV 0.75MVA ON;1x33/11kV 3MVA ON</t>
  </si>
  <si>
    <t>2023 W 1.8%, 2024 S -2.9% W -0.6%2025 S -0.9% W -0.4%2026 S -0.4% W -0.1%2027 S 0.3% W -0.1%</t>
  </si>
  <si>
    <t>1.7 MVA on 04/07/2022 at 17:30</t>
  </si>
  <si>
    <t>PIAL - Pialba (66/11kV)</t>
  </si>
  <si>
    <t>Transformer size is 2x66/11kV 12.5/16MVA ONAN/ONAF</t>
  </si>
  <si>
    <t>Capacity of commissioned Embedded Generation (with Connection Agreements) is 0.4 MVA</t>
  </si>
  <si>
    <t>2023 W 1.8%, 2024 S -3.5% W -1.6%2025 S -1.6% W -1.3%2026 S -1.2% W -1.0%2027 S -0.5% W -0.9</t>
  </si>
  <si>
    <t>18.9 MVA on 02/02/2023 at 16:30</t>
  </si>
  <si>
    <t>PISO - Pialba South (66/11kV)</t>
  </si>
  <si>
    <t>Region is Wide Bay (Note: PIAL is being rebuilt as Pialba South)</t>
  </si>
  <si>
    <t>PINN - Pinnacle (66/11kV)</t>
  </si>
  <si>
    <t>2023 W 1.8%, 2024 S -2.5% W -0.1%2025 S -0.3% W 0.2%,2026 S 0.1% W 0.5%, 2027 S 1.2% W 0.9%</t>
  </si>
  <si>
    <t>2.3 MVA on 23/11/2022 at 20:00</t>
  </si>
  <si>
    <t>PIRR - Pirrinuan (33/11kV)</t>
  </si>
  <si>
    <t>Transformer size is 1x33/11kV 3.15MVA ONAN;1x33/11kV 1MVA ON(Standby)</t>
  </si>
  <si>
    <t>2023 W 1.8%, 2024 S -3.0% W -0.0%2025 S -1.4% W 0.1%,2026 S -0.8% W 0.4%,2027 S -0.1% W 0.4%</t>
  </si>
  <si>
    <t>1.9 MVA on 14/02/2023 at 14:30</t>
  </si>
  <si>
    <t>PLAN - Planella (33/11kV)</t>
  </si>
  <si>
    <t>Transformer size is 2x33/11kV 13/15MVA ONAN/ONAF (Both transformers have rating limited to 13.3MVA by transformer LV bushing, not upgradable)</t>
  </si>
  <si>
    <t>2023 W 1.8%, 2024 S -2.2% W -0.2%2025 S 0.0% W 0.0%, 2026 S 0.5% W 0.4%, 2027 S 1.6% W 1.3%</t>
  </si>
  <si>
    <t>19.1 MVA on 02/02/2023 at 19:00</t>
  </si>
  <si>
    <t>PLEY - Pleystowe (33/11kV)</t>
  </si>
  <si>
    <t>Transformer size is 3x33/11kV 5MVA ONAN</t>
  </si>
  <si>
    <t>2023 W 1.8%, 2024 S -3.0% W -0.8%2025 S -0.9% W -0.6%2026 S -0.4% W -0.3%2027 S 0.3% W -0.1%</t>
  </si>
  <si>
    <t>7.2 MVA on 02/02/2023 at 18:30</t>
  </si>
  <si>
    <t>POVE - Point Vernon (66/11kV)</t>
  </si>
  <si>
    <t>Transformer size is 2x66/11kV 25/32MVA ONAF</t>
  </si>
  <si>
    <t>2023 W 1.8%, 2024 S -4.4% W -2.0%2025 S -3.0% W -1.1%2026 S -1.1% W -0.7%2027 S -0.1% W -0.5</t>
  </si>
  <si>
    <t>22 MVA on 02/02/2023 at 16:30</t>
  </si>
  <si>
    <t>POZI - Pozieres (33/11kV)</t>
  </si>
  <si>
    <t>STAN - Stanthorpe BSP</t>
  </si>
  <si>
    <t>Transformer size is 2x33/11kV 3MVA ON</t>
  </si>
  <si>
    <t>2023 W 1.8%, 2024 S -2.6% W 0.0%,2025 S -0.6% W 0.0%,2026 S -0.1% W 0.3%,2027 S 0.5% W 0.3%</t>
  </si>
  <si>
    <t>3 MVA on 04/01/2023 at 15:00</t>
  </si>
  <si>
    <t>34</t>
  </si>
  <si>
    <t>PRMI - Proserpine Mill (66/11kV)</t>
  </si>
  <si>
    <t>Transformer size is 1x66/11kV 10/12.5MVA ONAN/ONAF</t>
  </si>
  <si>
    <t>Capacity of commissioned Embedded Generation (with Connection Agreements) is 20.0 MVA</t>
  </si>
  <si>
    <t>2023 W 1.8%, 2024 S -3.0% W -0.9%2025 S -0.8% W -0.7%2026 S -0.4% W -0.4%2027 S 0.3% W -0.4%</t>
  </si>
  <si>
    <t>5.3 MVA on 16/11/2022 at 11:30</t>
  </si>
  <si>
    <t>PROT - Proston (66/11kV)</t>
  </si>
  <si>
    <t>Transformer size is 1x66/11kV 2.3MVA ONAN;1x66/11kV 2MVA ON</t>
  </si>
  <si>
    <t>2023 W 1.8%, 2024 S -2.9% W -0.7%2025 S -0.7% W -0.4%2026 S -0.2% W -0.1%2027 S 0.4% W -0.1%</t>
  </si>
  <si>
    <t>2 MVA on 13/02/2023 at 19:00</t>
  </si>
  <si>
    <t>PURR - Purrawunda (33/11kV)</t>
  </si>
  <si>
    <t>Transformer size is 2x33/11kV 6.25MVA ONAN</t>
  </si>
  <si>
    <t>5.8 MVA on 10/01/2023 at 18:30</t>
  </si>
  <si>
    <t>100.5</t>
  </si>
  <si>
    <t>QUIL - Quilpie (66/11kV)</t>
  </si>
  <si>
    <t>Transformer size is 2x66/11kV 3MVA ONAN</t>
  </si>
  <si>
    <t>2023 W 1.8%, 2024 S -3.9% W -1.2%2025 S -1.8% W -0.9%2026 S -1.3% W -0.6%2027 S -0.4% W -0.5</t>
  </si>
  <si>
    <t>2.3 MVA on 28/02/2023 at 18:00</t>
  </si>
  <si>
    <t>RAGL - Raglan (66/22kV)</t>
  </si>
  <si>
    <t>2023 W 1.8%, 2024 S -2.6% W 0.0%,2025 S -0.6% W 0.1%,2026 S -0.1% W 0.4%,2027 S 0.6% W 0.5%</t>
  </si>
  <si>
    <t>3.9 MVA on 13/02/2023 at 18:30</t>
  </si>
  <si>
    <t>RASM - Rasmussen (66/11kV)</t>
  </si>
  <si>
    <t>2023 W 1.8%, 2024 S -2.6% W 0.1%,2025 S -0.3% W 0.4%,2026 S 0.1% W 0.7%, 2027 S 0.9% W 0.9%</t>
  </si>
  <si>
    <t>18.1 MVA on 14/12/2022 at 20:00</t>
  </si>
  <si>
    <t>RAVE - Ravenshoe (66/22kV)</t>
  </si>
  <si>
    <t>Transformer size is 1x66/22kV 12/15MVA ONAN/ONAF</t>
  </si>
  <si>
    <t>Capacity of commissioned Embedded Generation (with Connection Agreements) is 12.0 MVA</t>
  </si>
  <si>
    <t>2023 W 1.8%, 2024 S -3.1% W -0.5%2025 S -1.1% W -0.3%2026 S -0.5% W 0.0%,2027 S 0.2% W 0.1%</t>
  </si>
  <si>
    <t>2.6 MVA on 15/07/2022 at 07:30</t>
  </si>
  <si>
    <t>23</t>
  </si>
  <si>
    <t>RAVN - Ravenswood (66/11kV)</t>
  </si>
  <si>
    <t>Transformer size is 1x66/11kV 2.5MVA ONAN</t>
  </si>
  <si>
    <t>2023 W 1.8%, 2024 S -3.3% W -0.4%2025 S -1.7% W -0.4%2026 S -1.0% W 0.0%,2027 S -0.2% W 0.0%</t>
  </si>
  <si>
    <t>0.8 MVA on 09/06/2022 at 18:30</t>
  </si>
  <si>
    <t>RICH - Richmond (66/33kV)</t>
  </si>
  <si>
    <t>Transformer size is 1x66/33kV 6.3MVA ONAN;1x66/33kV 7.5/6.3MVA ONAF/ONAN</t>
  </si>
  <si>
    <t>2023 W 1.8%, 2024 S -3.2% W -1.1%2025 S -1.1% W -0.6%2026 S -0.6% W -0.2%2027 S 0.0% W -0.1%</t>
  </si>
  <si>
    <t>2.3 MVA on 13/12/2022 at 18:30</t>
  </si>
  <si>
    <t>84.5</t>
  </si>
  <si>
    <t>ROEA - Roma East (33/11kV)</t>
  </si>
  <si>
    <t>2023 W 1.8%, 2024 S -3.0% W -0.5%2025 S -1.1% W -0.4%2026 S -0.6% W -0.1%2027 S 0.1% W -0.0%</t>
  </si>
  <si>
    <t>9 MVA on 01/03/2023 at 15:30</t>
  </si>
  <si>
    <t>18</t>
  </si>
  <si>
    <t>ROGL - Rockhampton Glenmore (66/11kV)</t>
  </si>
  <si>
    <t>Transformer size is 2x66/11kV 20/25MVA ONAN/ONAF</t>
  </si>
  <si>
    <t>2023 W 1.8%, 2024 S -2.6% W -0.1%2025 S -0.6% W -0.1%2026 S -0.1% W 0.3%,2027 S 0.5% W 0.3%</t>
  </si>
  <si>
    <t>21.4 MVA on 02/02/2023 at 15:00</t>
  </si>
  <si>
    <t>ROLE - Rolleston (66/22kV)</t>
  </si>
  <si>
    <t>T163 - Rolleston BSP</t>
  </si>
  <si>
    <t>Transformer size is 2x132/66/22kV 30/40/50MVA ODAF</t>
  </si>
  <si>
    <t>6.7 MVA on 14/02/2023 at 19:00</t>
  </si>
  <si>
    <t>ROLL - Rollingstone (66/11kV)</t>
  </si>
  <si>
    <t>Transformer size is 1x66/11kV 2.5/2.9MVA ONAN/ONAF</t>
  </si>
  <si>
    <t>2023 W 1.8%, 2024 S -2.5% W 0.1%,2025 S -0.3% W 0.4%,2026 S 0.2% W 0.6%, 2027 S 1.0% W 0.9%</t>
  </si>
  <si>
    <t>1.5 MVA on 14/12/2022 at 20:00</t>
  </si>
  <si>
    <t>ROMA - Roma 66kV BSP (132/66kV)</t>
  </si>
  <si>
    <t>Transformer size is 1x132/66/11kV 60/80MVA ONAN/ODAF</t>
  </si>
  <si>
    <t>33.8 MVA on 14/07/2022 at 18:30</t>
  </si>
  <si>
    <t>ROPL - Ross Plains (66/11kV)</t>
  </si>
  <si>
    <t>Transformer size is 2x66/11kV 12/15MVA ONAN/ONAF</t>
  </si>
  <si>
    <t>2023 W 1.8%, 2024 S -3.1% W -0.7%2025 S -1.0% W -0.6%2026 S -0.5% W -0.3%2027 S 0.1% W -0.2%</t>
  </si>
  <si>
    <t>13.3 MVA on 02/02/2023 at 17:30</t>
  </si>
  <si>
    <t>ROSE - Rosella (33/11kV)</t>
  </si>
  <si>
    <t>Transformer size is 2x33/11kV 4.5MVA ONAN</t>
  </si>
  <si>
    <t>2023 W 1.8%, 2024 S -2.4% W 0.2%,2025 S -0.2% W 0.4%,2026 S 0.2% W 0.6%, 2027 S 1.0% W 0.9%</t>
  </si>
  <si>
    <t>5.4 MVA on 21/11/2022 at 18:30</t>
  </si>
  <si>
    <t>ROSO - Rockhampton South (66/11kV)</t>
  </si>
  <si>
    <t>Transformer size is 2x66/11kV 15/20MVA ONAN/OFDAN</t>
  </si>
  <si>
    <t>2023 W 1.8%, 2024 S -3.7% W -1.6%2025 S -2.6% W -1.5%2026 S -2.2% W -0.9%2027 S -1.8% W -1.0</t>
  </si>
  <si>
    <t>12.6 MVA on 02/02/2023 at 15:00</t>
  </si>
  <si>
    <t>ROST - Rocky Street (66/11kV)</t>
  </si>
  <si>
    <t>2023 W 1.8%, 2024 S -3.1% W -0.4%2025 S -1.1% W -0.0%2026 S -0.6% W 0.2%,2027 S 0.1% W 0.2%</t>
  </si>
  <si>
    <t>22.4 MVA on 13/02/2023 at 18:00</t>
  </si>
  <si>
    <t>ROWE - Roma West (33/11kV)</t>
  </si>
  <si>
    <t>Transformer size is 2x33/11kV 3.15MVA ONAN</t>
  </si>
  <si>
    <t>2023 W 1.8%, 2024 S -3.3% W -0.6%2025 S -1.1% W -0.4%2026 S -0.4% W -0.1%2027 S 0.3% W -0.1%</t>
  </si>
  <si>
    <t>4.3 MVA on 01/03/2023 at 15:30</t>
  </si>
  <si>
    <t>ROWO - Roo Works (33/11kV)</t>
  </si>
  <si>
    <t>SGZA - St George ZS Accumulator</t>
  </si>
  <si>
    <t>Transformer size is 1x33/11kV 2MVA ONAN</t>
  </si>
  <si>
    <t>2023 W 1.8%, 2024 S -4.6% W -0.7%2025 S -2.5% W -0.4%2026 S -1.9% W -0.1%2027 S -1.2% W -0.1</t>
  </si>
  <si>
    <t>1 MVA on 03/01/2023 at 17:00</t>
  </si>
  <si>
    <t>71.5</t>
  </si>
  <si>
    <t>SAGE - St. George (66/33kV)</t>
  </si>
  <si>
    <t>Transformer size is 2x66/33/11kV 20MVA ONAN</t>
  </si>
  <si>
    <t>2023 W 1.8%, 2024 S -3.1% W -0.7%2025 S -0.9% W -0.3%2026 S -0.5% W -0.1%2027 S 0.2% W -0.1%</t>
  </si>
  <si>
    <t>14.4 MVA on 14/07/2022 at 18:30</t>
  </si>
  <si>
    <t>SAGT - St. George Town (33/11kV)</t>
  </si>
  <si>
    <t>4.9 MVA on 14/03/2023 at 17:30</t>
  </si>
  <si>
    <t>19</t>
  </si>
  <si>
    <t>SARI - Sarina (33/11kV)</t>
  </si>
  <si>
    <t>Transformer size is 2x33/11kV 10/12.5MVA ONAN/ONAF</t>
  </si>
  <si>
    <t>Capacity of commissioned Embedded Generation (with Connection Agreements) is 17.5 MVA</t>
  </si>
  <si>
    <t>2023 W 1.8%, 2024 S -2.5% W -0.2%2025 S -0.4% W -0.1%2026 S 0.1% W 0.2%, 2027 S 0.7% W 0.3%</t>
  </si>
  <si>
    <t>14.6 MVA on 02/02/2023 at 19:00</t>
  </si>
  <si>
    <t>SAUN - Saunders (66/11kV)</t>
  </si>
  <si>
    <t>Transformer size is 1x66/11kV 4MVA ONAN</t>
  </si>
  <si>
    <t>2023 W 1.8%, 2024 S -2.6% W -0.6%2025 S -0.5% W -0.4%2026 S -0.1% W -0.1%2027 S 0.6% W 0.0%</t>
  </si>
  <si>
    <t>1.6 MVA on 16/12/2022 at 15:00</t>
  </si>
  <si>
    <t>44</t>
  </si>
  <si>
    <t>SHUT - Shutehaven (66/22kV)</t>
  </si>
  <si>
    <t>Transformer size is 1x66/22kV 15/20/25MVA ONAN/ONAF/ODAF</t>
  </si>
  <si>
    <t>9.6 MVA on 14/12/2022 at 15:00</t>
  </si>
  <si>
    <t>SKIE - Skid E (Chinchilla) (33/11kV)</t>
  </si>
  <si>
    <t>Transformer size is 1x33/11kV 5MVA Skid ONAN</t>
  </si>
  <si>
    <t>2023 W 1.8%, 2024 S -2.8% W -0.2%2025 S -0.7% W 0.0%,2026 S -0.2% W 0.4%,2027 S 0.4% W 0.4%</t>
  </si>
  <si>
    <t>4.1 MVA on 12/02/2023 at 18:00</t>
  </si>
  <si>
    <t>SOBL - South Blackwater (66/22kV)</t>
  </si>
  <si>
    <t>Transformer size is 1x66/22kV 0.3MVA ONAN</t>
  </si>
  <si>
    <t>2023 W 1.8%, 2024 S -4.5% W -2.1%2025 S -2.3% W -1.9%2026 S -1.9% W -1.6%2027 S -0.5% W -0.8</t>
  </si>
  <si>
    <t>0.4 MVA on 13/02/2023 at 18:30</t>
  </si>
  <si>
    <t>SOBU - South Bundaberg (66/11kV)</t>
  </si>
  <si>
    <t>2023 W 1.8%, 2024 S -2.7% W -0.0%2025 S -0.6% W 0.2%,2026 S -0.1% W 0.5%,2027 S 0.4% W 0.4%</t>
  </si>
  <si>
    <t>13 MVA on 13/02/2023 at 18:30</t>
  </si>
  <si>
    <t>SOKO - South Kolan (66/11kV)</t>
  </si>
  <si>
    <t>Transformer size is 2x66/11kV 7.5/10MVA ON/ONB</t>
  </si>
  <si>
    <t>Capacity of commissioned Embedded Generation (with Connection Agreements) is 1.0 MVA</t>
  </si>
  <si>
    <t>2023 W 1.8%, 2024 S -2.7% W -0.6%2025 S -0.5% W -0.4%2026 S -0.1% W 0.0%,2027 S 0.6% W 0.1%</t>
  </si>
  <si>
    <t>5.4 MVA on 30/01/2023 at 20:00</t>
  </si>
  <si>
    <t>SOMA - South Mackay (33/11kV)</t>
  </si>
  <si>
    <t>Transformer size is 2x33/11kV 12.5/15/20MVA ONAN/ONAF/ODAF</t>
  </si>
  <si>
    <t>Capacity of commissioned Embedded Generation (with Connection Agreements) is 2.4 MVA</t>
  </si>
  <si>
    <t>2023 W 1.8%, 2024 S -4.6% W -0.9%2025 S -2.2% W -1.1%2026 S -0.9% W -0.7%2027 S -0.3% W -0.7</t>
  </si>
  <si>
    <t>20.4 MVA on 01/02/2023 at 14:00</t>
  </si>
  <si>
    <t>SOTO - South Toowoomba (33/11kV)</t>
  </si>
  <si>
    <t>Transformer size is 3x33/11kV 11.5MVA ONAF</t>
  </si>
  <si>
    <t>2023 W 1.8%, 2024 S -2.9% W -0.4%2025 S -1.3% W -0.3%2026 S -0.7% W 0.0%,2027 S 0.0% W 0.1%</t>
  </si>
  <si>
    <t>21.2 MVA on 04/07/2022 at 17:30</t>
  </si>
  <si>
    <t>STAM - Stamford (66/33kV)</t>
  </si>
  <si>
    <t>Transformer size is 1x66/33/19kV 0.63MVA ONAN</t>
  </si>
  <si>
    <t>2023 W 1.8%, 2024 S -2.9% W -0.5%2025 S -0.8% W -0.3%2026 S -0.3% W 0.0%,2027 S 0.3% W 0.0%</t>
  </si>
  <si>
    <t>0.3 MVA on 07/12/2022 at 20:00</t>
  </si>
  <si>
    <t>STAN - Stanthorpe BSP (110/33kV)</t>
  </si>
  <si>
    <t>Transformer size is 2x103/33kV 20/30MVA ON/OB</t>
  </si>
  <si>
    <t>14.2 MVA on 04/07/2022 at 20:30</t>
  </si>
  <si>
    <t>STTO - Stanthorpe Town (33/11kV)</t>
  </si>
  <si>
    <t>Transformer size is 2x33/11kV 10MVA ONAN</t>
  </si>
  <si>
    <t>2023 W 1.8%, 2024 S -2.7% W -0.4%2025 S -0.6% W -0.1%2026 S -0.1% W 0.2%,2027 S 0.5% W 0.2%</t>
  </si>
  <si>
    <t>11.9 MVA on 08/07/2022 at 20:00</t>
  </si>
  <si>
    <t>STUA - Stuart (66/11kV)</t>
  </si>
  <si>
    <t>Transformer size is 2x66/11kV 21/26/35MVA ONAN/ODAN/ODAF</t>
  </si>
  <si>
    <t>2023 W 1.8%, 2024 S -1.9% W 0.7%,2025 S 0.2% W 1.1%, 2026 S 0.6% W 1.3%, 2027 S 1.6% W 1.6%</t>
  </si>
  <si>
    <t>27.2 MVA on 02/02/2023 at 18:00</t>
  </si>
  <si>
    <t>46.5</t>
  </si>
  <si>
    <t>T002 - Dalby East BSP (110/33kV)</t>
  </si>
  <si>
    <t>QTKM - Tangkam TCP</t>
  </si>
  <si>
    <t>Transformer size is 2x110/33kV 50/63MVA ONAN/ONAF</t>
  </si>
  <si>
    <t>Capacity of commissioned Embedded Generation (with Connection Agreements) is 5.4 MVA</t>
  </si>
  <si>
    <t>29.7 MVA on 10/06/2022 at 07:30</t>
  </si>
  <si>
    <t>T019 - Gladstone South BSP (132/66kV)</t>
  </si>
  <si>
    <t>QGST - Gladstone South TCP</t>
  </si>
  <si>
    <t>Transformer size is 1xGLSO 3 TRANSFORMER-132/66/11KV TRANSF 3;1xGLSO 6 TRANSFORMER-132/66/11 TRANSF 6</t>
  </si>
  <si>
    <t>49.2 MVA on 13/02/2023 at 18:30</t>
  </si>
  <si>
    <t>T032 - Blackwater BSP (132/66kV)</t>
  </si>
  <si>
    <t>QBWL - Blackwater 66kV TCP</t>
  </si>
  <si>
    <t>Transformer size is 1xBLAC TX NO 1-132/66KV TRANSF 1;1xBLAC TX NO 2-132/66KV TRANSF 2;1xBLACSS TRANSFORMER</t>
  </si>
  <si>
    <t>Capacity of commissioned Embedded Generation (with Connection Agreements) is 70.0 MVA</t>
  </si>
  <si>
    <t>99 MVA on 11/08/2022 at 09:30</t>
  </si>
  <si>
    <t>T043 - South Toowoomba BSP (110/33kV)</t>
  </si>
  <si>
    <t>Transformer size is 1x106/33kV 35/60MVA ON/OFB;1x106/33kV 37/48/60MVA ON/OB/OFB</t>
  </si>
  <si>
    <t>62.7 MVA on 04/07/2022 at 17:30</t>
  </si>
  <si>
    <t>120</t>
  </si>
  <si>
    <t>T047 - Ingham BSP (132/66kV)</t>
  </si>
  <si>
    <t>QING - Ingham TCP</t>
  </si>
  <si>
    <t>Transformer size is 1x132/66kV 34 MVA;1xINSOSS 1T 132KV 1 TRANSF TFMR-1</t>
  </si>
  <si>
    <t>Capacity of commissioned Embedded Generation (with Connection Agreements) is 38.8 MVA</t>
  </si>
  <si>
    <t>17.8 MVA on 02/02/2023 at 17:30</t>
  </si>
  <si>
    <t>T058 - Warwick BSP (110/33kV)</t>
  </si>
  <si>
    <t>Transformer size is 2x110/33/11kV 40/50MVA ONAN/ONAF</t>
  </si>
  <si>
    <t>41.6 MVA on 13/07/2022 at 18:30</t>
  </si>
  <si>
    <t>T072 - Barcaldine BSP (132/66kV)</t>
  </si>
  <si>
    <t>Transformer size is 1x132/66/11kV 15+5MVA ONAN;1x132/69/11kV 24MVA ONAF</t>
  </si>
  <si>
    <t>Capacity of commissioned Embedded Generation (with Connection Agreements) is 43.4 MVA</t>
  </si>
  <si>
    <t>21.5 MVA on 07/12/2022 at 18:30</t>
  </si>
  <si>
    <t>104.5</t>
  </si>
  <si>
    <t>T083 - Roma 33kV BSP (132/33kV)</t>
  </si>
  <si>
    <t>Transformer size is 1x132/33/11KV 60/80MVA ODAF</t>
  </si>
  <si>
    <t>25 MVA on 15/07/2022 at 07:00</t>
  </si>
  <si>
    <t>1323</t>
  </si>
  <si>
    <t>T095 - Millchester BSP (132/66kV)</t>
  </si>
  <si>
    <t>Transformer size is 1x132/66/11kV 25/34/40MVA ONAN/ONAF/ODAF;1x132/66kV 25/34MVA ONAF</t>
  </si>
  <si>
    <t>Capacity of commissioned Embedded Generation (with Connection Agreements) is 55.0 MVA</t>
  </si>
  <si>
    <t>41 MVA on 18/03/2023 at 20:30</t>
  </si>
  <si>
    <t>T116 - Torrington BSP (110/33kV)</t>
  </si>
  <si>
    <t>Transformer size is 2x110/33/11kV 64/80/106MVA ONAN/ODAN/ODAF</t>
  </si>
  <si>
    <t>108.3 MVA on 04/07/2022 at 17:30</t>
  </si>
  <si>
    <t>T130 - Boat Creek BSP (132/66kV)</t>
  </si>
  <si>
    <t>QYAE - Boat Creek TCP</t>
  </si>
  <si>
    <t>48.9 MVA on 12/12/2022 at 11:30</t>
  </si>
  <si>
    <t>T156 - Waggamba BSP (132/66kV)</t>
  </si>
  <si>
    <t>QBLK - Bulli Creek TCP</t>
  </si>
  <si>
    <t>Transformer size is 1x132/66/33KV 33/40/55MVA ODAF</t>
  </si>
  <si>
    <t>24.1 MVA on 05/07/2022 at 18:30</t>
  </si>
  <si>
    <t>T159 - Lakeland BSP (132/66kV)</t>
  </si>
  <si>
    <t>Transformer size is 2x132/66/22kV 15/20MVA ONAN/ONAF</t>
  </si>
  <si>
    <t>Capacity of commissioned Embedded Generation (with Connection Agreements) is 10.5 MVA</t>
  </si>
  <si>
    <t>6.5 MVA on 01/11/2022 at 17:30</t>
  </si>
  <si>
    <t>T163 - Rolleston BSP (132/66kV)</t>
  </si>
  <si>
    <t>QBWH - Blackwater 132kV TCP</t>
  </si>
  <si>
    <t>Transformer size is 2x132/66/22kV 30/40/37.5MVA ONAN/ODAN/ODAF</t>
  </si>
  <si>
    <t>20.8 MVA on 14/03/2023 at 19:00</t>
  </si>
  <si>
    <t>T166 - Granite Creek BSP (132/66kV)</t>
  </si>
  <si>
    <t>Transformer size is 1xGRCR TRANSF 1-132/66/22KV TRANSF 1;1xGRCR TRANSF 2-132/66/11KV TRANSF 2(Standby)</t>
  </si>
  <si>
    <t>7.7 MVA on 05/07/2022 at 17:30</t>
  </si>
  <si>
    <t>T176 - Louisa Creek BSP (132/33kV)</t>
  </si>
  <si>
    <t>QALH - Alligator Creek 132kV TCP</t>
  </si>
  <si>
    <t>Transformer size is 2x132/33/11kV 60/80MVA ONAN/ODAN</t>
  </si>
  <si>
    <t>41.3 MVA on 17/06/2022 at 03:00</t>
  </si>
  <si>
    <t>T188 - Daandine BSP (110/33kV)</t>
  </si>
  <si>
    <t>Transformer size is 1x110/33/11kV 24/32MVA ONAN/ODAN</t>
  </si>
  <si>
    <t>Capacity of commissioned Embedded Generation (with Connection Agreements) is 30.0 MVA</t>
  </si>
  <si>
    <t>5.3 MVA on 12/02/2023 at 18:00</t>
  </si>
  <si>
    <t>T189 - Oakey BSP (110/33kV)</t>
  </si>
  <si>
    <t>QOKT - Oakey TCP</t>
  </si>
  <si>
    <t>Transformer size is 2x110/33/11kV 48/63MVA ONAN/ODAN</t>
  </si>
  <si>
    <t>Capacity of commissioned Embedded Generation (with Connection Agreements) is 27.5 MVA</t>
  </si>
  <si>
    <t>17.9 MVA on 13/02/2023 at 16:30</t>
  </si>
  <si>
    <t>29</t>
  </si>
  <si>
    <t>T198 - Broadlea BSP (132/66kV)</t>
  </si>
  <si>
    <t>QMRH - Moranbah 132kV TCP</t>
  </si>
  <si>
    <t>Transformer size is 2x132/66/11kV 80/100MVA ONAN/ODAN</t>
  </si>
  <si>
    <t>49.1 MVA on 29/08/2022 at 19:00</t>
  </si>
  <si>
    <t>137.5</t>
  </si>
  <si>
    <t>TANB - Tanby (66/22kV)</t>
  </si>
  <si>
    <t>Transformer size is 2x66/22kV 15/20MVA ONAN/ONAF</t>
  </si>
  <si>
    <t>2023 W 1.8%, 2024 S -1.8% W 0.5%,2025 S 0.3% W 0.6%, 2026 S 0.7% W 0.9%, 2027 S 2.1% W 1.8%</t>
  </si>
  <si>
    <t>13.1 MVA on 03/02/2023 at 18:30</t>
  </si>
  <si>
    <t>TARA - Tara (33/11kV)</t>
  </si>
  <si>
    <t>Transformer size is 1x33/11kV 1.5MVA ON;1x33/11kV 1MVA ON</t>
  </si>
  <si>
    <t>2023 W 1.8%, 2024 S -3.2% W -0.6%2025 S -1.1% W -0.2%2026 S -0.6% W 0.0%,2027 S 0.1% W 0.0%</t>
  </si>
  <si>
    <t>1.3 MVA on 11/07/2022 at 07:30</t>
  </si>
  <si>
    <t>THEO - Theodore (66/22kV)</t>
  </si>
  <si>
    <t>Transformer size is 2x66/22kV 5MVA ON;1x66/22kV 5MVA ONAN</t>
  </si>
  <si>
    <t>2023 W 1.8%, 2024 S -3.3% W -0.9%2025 S -1.1% W -0.5%2026 S -0.7% W -0.3%2027 S 0.0% W -0.2%</t>
  </si>
  <si>
    <t>13.5 MVA on 12/02/2023 at 17:00</t>
  </si>
  <si>
    <t>TIER - Tieri (66/22kV)</t>
  </si>
  <si>
    <t>2023 W 1.8%, 2024 S -3.0% W -0.6%2025 S -0.9% W -0.4%2026 S -0.4% W -0.1%2027 S 0.5% W 0.2%</t>
  </si>
  <si>
    <t>2 MVA on 13/02/2023 at 17:30</t>
  </si>
  <si>
    <t>TOPO - Townsville Port (66/11kV)</t>
  </si>
  <si>
    <t>Transformer size is 2x66/11kV 19.2/24/32MVA ONAN/ODAN/ODAF</t>
  </si>
  <si>
    <t>2023 W 1.8%, 2024 S -2.9% W -0.4%2025 S -0.8% W -0.2%2026 S -0.3% W 0.1%,2027 S 0.3% W 0.1%</t>
  </si>
  <si>
    <t>11.1 MVA on 01/11/2022 at 18:30</t>
  </si>
  <si>
    <t>TORQ - Torquay (66/11kV)</t>
  </si>
  <si>
    <t>2023 W 1.8%, 2024 S -2.5% W 0.4%,2025 S -0.5% W 0.6%,2026 S -0.0% W 0.9%,2027 S 0.7% W 1.1%</t>
  </si>
  <si>
    <t>30.4 MVA on 16/03/2023 at 18:30</t>
  </si>
  <si>
    <t>TORR - Torrington (33/11kV)</t>
  </si>
  <si>
    <t>Transformer size is 2x33/11kV 15/18.5/25 ONAN/ODAN/ODAF</t>
  </si>
  <si>
    <t>2023 W 1.8%, 2024 S -1.8% W 0.2%,2025 S -0.1% W 0.2%,2026 S 0.5% W 0.6%, 2027 S 1.5% W 0.8%</t>
  </si>
  <si>
    <t>26.9 MVA on 04/07/2022 at 17:30</t>
  </si>
  <si>
    <t>TUAN - Tuan (66/11kV)</t>
  </si>
  <si>
    <t>2023 W 1.8%, 2024 S -2.9% W -0.5%2025 S -0.6% W 0.0%,2026 S -0.2% W 0.2%,2027 S 0.4% W 0.1%</t>
  </si>
  <si>
    <t>8.1 MVA on 13/02/2023 at 20:00</t>
  </si>
  <si>
    <t>TWCE - Toowoomba Central (110/11kV)</t>
  </si>
  <si>
    <t>Transformer size is 2x110/11kV 32/40MVA ONAF</t>
  </si>
  <si>
    <t>2023 W 1.8%, 2024 S -3.3% W -0.9%2025 S -1.8% W -1.5%2026 S -1.4% W -1.3%2027 S -1.0% W -1.5</t>
  </si>
  <si>
    <t>19.8 MVA on 03/02/2023 at 13:00</t>
  </si>
  <si>
    <t>VERM - Vermont (66/22kV)</t>
  </si>
  <si>
    <t>11.3 MVA on 29/03/2023 at 11:00</t>
  </si>
  <si>
    <t>305</t>
  </si>
  <si>
    <t>WAEA - Warwick East (33/11kV)</t>
  </si>
  <si>
    <t>Transformer size is 2x33/11kV 25/32MVA ONAN/ODAF</t>
  </si>
  <si>
    <t>2023 W 1.8%, 2024 S -2.8% W -0.3%2025 S -1.2% W -0.1%2026 S -0.6% W 0.1%,2027 S 0.0% W 0.2%</t>
  </si>
  <si>
    <t>20.9 MVA on 09/06/2022 at 18:30</t>
  </si>
  <si>
    <t>WAGG - Waggamba 132/33kV (66/33kV)</t>
  </si>
  <si>
    <t>T156 - Waggamba BSP</t>
  </si>
  <si>
    <t>Transformer size is 1x132/33kV 15 MVA</t>
  </si>
  <si>
    <t>5.6 MVA on 12/02/2023 at 18:00</t>
  </si>
  <si>
    <t>WALL - Wallaville (66/11kV)</t>
  </si>
  <si>
    <t>2023 W 1.8%, 2024 S -2.9% W -1.5%2025 S -0.7% W -1.9%2026 S -0.2% W -1.0%2027 S 0.5% W 0.3%</t>
  </si>
  <si>
    <t>7 MVA on 13/02/2023 at 18:30</t>
  </si>
  <si>
    <t>tapchanger limited to 5MVA</t>
  </si>
  <si>
    <t>-3.1MVA by 2030</t>
  </si>
  <si>
    <t>RPF 2.2</t>
  </si>
  <si>
    <t>WAND - Wandoan (33/22kV)</t>
  </si>
  <si>
    <t>Transformer size is 2x33/22kV 5MVA ONAN</t>
  </si>
  <si>
    <t>2023 W 1.8%, 2024 S -3.1% W -0.7%2025 S -1.0% W -0.5%2026 S -0.5% W -0.2%2027 S 0.1% W -0.2%</t>
  </si>
  <si>
    <t>3.1 MVA on 12/02/2023 at 18:00</t>
  </si>
  <si>
    <t>WEBU - West Bundaberg (66/11kV)</t>
  </si>
  <si>
    <t>2023 W 1.8%, 2024 S -3.5% W -1.2%2025 S -1.9% W -1.6%2026 S -1.4% W -0.9%2027 S -0.8% W 0.3%</t>
  </si>
  <si>
    <t>28.3 MVA on 13/02/2023 at 16:30</t>
  </si>
  <si>
    <t>WEDA - West Dalby (33/11kV)</t>
  </si>
  <si>
    <t>Transformer size is 1x33/11KV 6.25MVA ONAN;1x33/11KV 6.3MVA ONAN</t>
  </si>
  <si>
    <t>2023 W 1.8%, 2024 S -3.4% W -0.3%2025 S -1.6% W -0.2%2026 S -0.9% W 0.1%,2027 S -0.2% W 0.2%</t>
  </si>
  <si>
    <t>5.1 MVA on 01/03/2023 at 16:00</t>
  </si>
  <si>
    <t>1.5</t>
  </si>
  <si>
    <t>WEMA - West Mackay (33/11kV)</t>
  </si>
  <si>
    <t>2023 W 1.8%, 2024 S -3.0% W -0.8%2025 S -1.0% W -0.6%2026 S -0.5% W -0.1%2027 S 0.2% W 0.1%</t>
  </si>
  <si>
    <t>18 MVA on 02/02/2023 at 17:30</t>
  </si>
  <si>
    <t>WETO - West Toowoomba (33/11kV)</t>
  </si>
  <si>
    <t>2023 W 1.8%, 2024 S -3.2% W -0.8%2025 S -1.3% W -0.6%2026 S -0.7% W -0.3%2027 S -0.1% W -0.3</t>
  </si>
  <si>
    <t>22.4 MVA on 04/07/2022 at 17:30</t>
  </si>
  <si>
    <t>WEWA - West Warwick (33/11kV)</t>
  </si>
  <si>
    <t>2023 W 1.8%, 2024 S -2.8% W -0.5%2025 S -0.6% W -0.1%2026 S -0.1% W 0.2%,2027 S 0.5% W 0.2%</t>
  </si>
  <si>
    <t>12.8 MVA on 13/07/2022 at 18:30</t>
  </si>
  <si>
    <t>WINT - Winton (66/11kV)</t>
  </si>
  <si>
    <t>2023 W 1.8%, 2024 S -3.7% W -1.4%2025 S -1.7% W -1.3%2026 S -1.2% W -1.0%2027 S -0.5% W -0.8</t>
  </si>
  <si>
    <t>2.9 MVA on 08/12/2022 at 18:00</t>
  </si>
  <si>
    <t>WIRR - Wirralie (66/33kV)</t>
  </si>
  <si>
    <t>Transformer size is 1x66/33KV 0.63MVA ONAN WIRRSS</t>
  </si>
  <si>
    <t>2023 W 1.8%, 2024 S -2.9% W -0.8%2025 S -0.8% W -0.5%2026 S -0.3% W -0.1%2027 S 0.3% W 0.0%</t>
  </si>
  <si>
    <t>0.4 MVA on 23/11/2022 at 19:30</t>
  </si>
  <si>
    <t>WOOD - Woodhouse Station (66/11kV)</t>
  </si>
  <si>
    <t>Transformer size is 1x66/11kV 0.25MVA ONAN</t>
  </si>
  <si>
    <t>8589.5</t>
  </si>
  <si>
    <t>WOOG - Woodgate (66/11kV)</t>
  </si>
  <si>
    <t>2023 W 1.8%, 2024 S -1.9% W -0.1%2025 S 0.1% W -0.2%,2026 S 0.7% W 0.2%, 2027 S 1.5% W 0.2%</t>
  </si>
  <si>
    <t>2.7 MVA on 05/07/2022 at 17:30</t>
  </si>
  <si>
    <t>WOOL - Woolooga (66/11kV)</t>
  </si>
  <si>
    <t>2023 W 1.8%, 2024 S -3.2% W -1.3%2025 S -1.1% W -1.2%2026 S -0.6% W -0.4%2027 S 0.0% W -0.3%</t>
  </si>
  <si>
    <t>4.9 MVA on 12/02/2023 at 18:00</t>
  </si>
  <si>
    <t>WOSO - Woodstock South (66/11kV)</t>
  </si>
  <si>
    <t>2023 W 1.8%, 2024 S -2.6% W -0.4%2025 S -0.4% W -0.2%2026 S 0.0% W 0.1%, 2027 S 0.7% W 0.3%</t>
  </si>
  <si>
    <t>1.2 MVA on 21/11/2022 at 19:00</t>
  </si>
  <si>
    <t>WOWA - Wowan (66/22kV)</t>
  </si>
  <si>
    <t>Transformer size is 2x66/22kV 5/6.3MVA ONAN/ONAF</t>
  </si>
  <si>
    <t>2023 W 1.8%, 2024 S -3.1% W -0.7%2025 S -1.0% W -0.5%2026 S -0.5% W -0.2%2027 S 0.2% W -0.1%</t>
  </si>
  <si>
    <t>5.4 MVA on 13/02/2023 at 19:00</t>
  </si>
  <si>
    <t>33</t>
  </si>
  <si>
    <t>YARA - Yarranlea BSP (110/33kV)</t>
  </si>
  <si>
    <t>Transformer size is 2x110/33/11kV 25/32MVA ONAF</t>
  </si>
  <si>
    <t>Capacity of commissioned Embedded Generation (with Connection Agreements) is 27.3 MVA</t>
  </si>
  <si>
    <t>24.4 MVA on 13/02/2023 at 18:00</t>
  </si>
  <si>
    <t>YARR - Yarraman (66/11kV)</t>
  </si>
  <si>
    <t>Transformer size is 2x66/11kV 5/6MVA ON/ONB</t>
  </si>
  <si>
    <t>2023 W 1.8%, 2024 S -2.6% W -0.3%2025 S -0.6% W -0.3%2026 S -0.1% W 0.0%,2027 S 0.6% W 0.1%</t>
  </si>
  <si>
    <t>4.5 MVA on 12/02/2023 at 18:00</t>
  </si>
  <si>
    <t>YASO - Yarranlea South (33/11kV)</t>
  </si>
  <si>
    <t>Transformer size is 1x33/11kV 1.5MVA ONAN;1x33/11kV 1MVA ONAN</t>
  </si>
  <si>
    <t>1.5 MVA on 13/02/2023 at 18:30</t>
  </si>
  <si>
    <t>YEPP - Yeppoon (66/11kV)</t>
  </si>
  <si>
    <t>Transformer size is 2x66/11kV 16/25MVA ONAN/ONAF</t>
  </si>
  <si>
    <t>2023 W 1.8%, 2024 S -2.5% W -0.2%2025 S -0.5% W 0.0%,2026 S -0.1% W 0.3%,2027 S 0.8% W 0.6%</t>
  </si>
  <si>
    <t>25.8 MVA on 13/02/2023 at 18:00</t>
  </si>
  <si>
    <t>Z1313 - Charleville 11kV (66/11kV)</t>
  </si>
  <si>
    <t>Z1796 - Charleville Tx Accumulator</t>
  </si>
  <si>
    <t>Transformer size is 1x66/11kV 7.5/8.5MVA ONAF;1x22/11kV 6MVA ONAN(Standby)</t>
  </si>
  <si>
    <t>2023 W 1.8%, 2024 S -3.4% W -0.7%2025 S -1.4% W -0.5%2026 S -0.9% W -0.2%2027 S -0.1% W -0.2</t>
  </si>
  <si>
    <t>7.1 MVA on 07/12/2022 at 16:00</t>
  </si>
  <si>
    <t>56</t>
  </si>
  <si>
    <t>Z1314 - Charleville 22kV (66/22kV)</t>
  </si>
  <si>
    <t>Transformer size is 1x66/22kV 7.5/8.5MVA ONAF</t>
  </si>
  <si>
    <t>2023 W 1.8%, 2024 S -3.0% W -0.6%2025 S -0.8% W -0.4%2026 S -0.4% W -0.1%2027 S 0.3% W -0.1%</t>
  </si>
  <si>
    <t>4.9 MVA on 07/12/2022 at 19:00</t>
  </si>
  <si>
    <t>65</t>
  </si>
  <si>
    <t>Z1326 - Cunnamulla 11kV (66/11kV)</t>
  </si>
  <si>
    <t>CUTA - Cunnamulla Tx Accumulator</t>
  </si>
  <si>
    <t>2023 W 1.8%, 2024 S -3.5% W -1.2%2025 S -1.3% W -0.9%2026 S -0.9% W -0.6%2027 S -0.2% W -0.5</t>
  </si>
  <si>
    <t>2 MVA on 20/07/2022 at 17:30</t>
  </si>
  <si>
    <t>Z1327 - Cunnamulla 22kV (66/22kV)</t>
  </si>
  <si>
    <t>Transformer size is 1x66/22kV 5MVA ONAN;1x22/11kV 3MVA ONAN(Standby)</t>
  </si>
  <si>
    <t>2023 W 1.8%, 2024 S -3.5% W -0.9%2025 S -1.3% W -0.6%2026 S -0.8% W -0.3%2027 S -0.2% W -0.3</t>
  </si>
  <si>
    <t>2.7 MVA on 20/03/2023 at 17:30</t>
  </si>
  <si>
    <t>24.5</t>
  </si>
  <si>
    <t>Z1350 - Gooburrum 3.3kV (66/3.3kV)</t>
  </si>
  <si>
    <t>Transformer size is 1x66/3.3/11kV 3MVA ONAN</t>
  </si>
  <si>
    <t>1.5 MVA on 24/02/2023 at 21:30</t>
  </si>
  <si>
    <t>1215.5</t>
  </si>
  <si>
    <t>Z300 - Monduran Dam DNR (66/3.3kV)</t>
  </si>
  <si>
    <t>Transformer size is 1xMODA TX NO 1-66/11/3.3KV TRANSF 1;1xMODA TX NO 2-66/11/3.3KV TRANSF 2(Standby)</t>
  </si>
  <si>
    <t>1.2 MVA on 13/01/2023 at 11:00</t>
  </si>
  <si>
    <t>19.5</t>
  </si>
  <si>
    <t>Z454 - Waggamba 132/66kV (66/66kV)</t>
  </si>
  <si>
    <t>Transformer size is 1xWAGG TFR3-33/0.415KV TRANSF 3(Standby);1xWAGG TFR1-132/66/33KV TRANSF 1</t>
  </si>
  <si>
    <t>19.1 MVA on 05/07/2022 at 18:30</t>
  </si>
  <si>
    <t>Z1553 - Yeppoon 11/22kv (11/22kV)</t>
  </si>
  <si>
    <t>YACC - Yeppoon 22kV Accumulator</t>
  </si>
  <si>
    <t>Transformer size is 1x11/22KV 10MVA ONAN;1x11/22KV 10MVA ONAN YEPP(Standby)</t>
  </si>
  <si>
    <t>2023 W 1.8%, 2024 S -2.3% W 0.6%,2025 S -0.3% W 0.8%,2026 S 0.2% W 1.0%, 2027 S 1.1% W 1.3%</t>
  </si>
  <si>
    <t>1.9 MVA on 13/02/2023 at 18:30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</si>
</sst>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10409]0.0"/>
    <numFmt numFmtId="165" formatCode="[$-10409]0.00"/>
    <numFmt numFmtId="166" formatCode="0.0"/>
  </numFmts>
  <fonts count="23" x14ac:knownFonts="1">
    <font>
      <sz val="11"/>
      <color rgb="FF000000"/>
      <name val="Calibri"/>
      <family val="2"/>
      <scheme val="minor"/>
    </font>
    <font>
      <sz val="11"/>
      <name val="Calibri"/>
      <family val="2"/>
    </font>
    <font>
      <b/>
      <sz val="11"/>
      <color rgb="FF000000"/>
      <name val="Arial"/>
      <family val="2"/>
    </font>
    <font>
      <b/>
      <sz val="9"/>
      <color rgb="FF0081C3"/>
      <name val="Arial"/>
      <family val="2"/>
    </font>
    <font>
      <b/>
      <sz val="9"/>
      <color rgb="FF006400"/>
      <name val="Arial"/>
      <family val="2"/>
    </font>
    <font>
      <sz val="9"/>
      <color rgb="FF006400"/>
      <name val="Arial"/>
      <family val="2"/>
    </font>
    <font>
      <sz val="8"/>
      <color rgb="FF000000"/>
      <name val="Arial"/>
      <family val="2"/>
    </font>
    <font>
      <b/>
      <sz val="9"/>
      <color rgb="FFFFFFFF"/>
      <name val="Arial"/>
      <family val="2"/>
    </font>
    <font>
      <sz val="8"/>
      <color rgb="FFFFFFFF"/>
      <name val="Arial"/>
      <family val="2"/>
    </font>
    <font>
      <b/>
      <sz val="8"/>
      <color rgb="FF000000"/>
      <name val="Arial"/>
      <family val="2"/>
    </font>
    <font>
      <b/>
      <sz val="7"/>
      <color rgb="FF000000"/>
      <name val="Arial"/>
      <family val="2"/>
    </font>
    <font>
      <sz val="7"/>
      <color rgb="FF000000"/>
      <name val="Arial"/>
      <family val="2"/>
    </font>
    <font>
      <sz val="7"/>
      <color rgb="FF008000"/>
      <name val="Arial"/>
      <family val="2"/>
    </font>
    <font>
      <b/>
      <sz val="9"/>
      <color rgb="FF4169E1"/>
      <name val="Arial"/>
      <family val="2"/>
    </font>
    <font>
      <sz val="10"/>
      <color rgb="FF000000"/>
      <name val="Arial"/>
      <family val="2"/>
    </font>
    <font>
      <sz val="7"/>
      <color rgb="FFFF0000"/>
      <name val="Arial"/>
      <family val="2"/>
    </font>
    <font>
      <u/>
      <sz val="11"/>
      <color theme="10"/>
      <name val="Calibri"/>
      <family val="2"/>
      <scheme val="minor"/>
    </font>
    <font>
      <sz val="11"/>
      <name val="Calibri"/>
      <family val="2"/>
    </font>
    <font>
      <b/>
      <sz val="12"/>
      <color theme="0"/>
      <name val="Arial"/>
      <family val="2"/>
    </font>
    <font>
      <b/>
      <sz val="9"/>
      <name val="Arial"/>
      <family val="2"/>
    </font>
    <font>
      <b/>
      <sz val="11"/>
      <color theme="0"/>
      <name val="Arial"/>
      <family val="2"/>
    </font>
    <font>
      <b/>
      <sz val="10"/>
      <color theme="0"/>
      <name val="Arial"/>
      <family val="2"/>
    </font>
    <font>
      <sz val="11"/>
      <color rgb="FFFF0000"/>
      <name val="Calibri"/>
      <family val="2"/>
    </font>
  </fonts>
  <fills count="12">
    <fill>
      <patternFill patternType="none"/>
    </fill>
    <fill>
      <patternFill patternType="gray125"/>
    </fill>
    <fill>
      <patternFill patternType="solid">
        <fgColor rgb="FFCCFFFF"/>
        <bgColor rgb="FFCCFFFF"/>
      </patternFill>
    </fill>
    <fill>
      <patternFill patternType="solid">
        <fgColor rgb="FFC4D545"/>
        <bgColor rgb="FFC4D545"/>
      </patternFill>
    </fill>
    <fill>
      <patternFill patternType="solid">
        <fgColor rgb="FF0081C3"/>
        <bgColor rgb="FF0081C3"/>
      </patternFill>
    </fill>
    <fill>
      <patternFill patternType="solid">
        <fgColor rgb="FFDCDCDC"/>
        <bgColor rgb="FFDCDCDC"/>
      </patternFill>
    </fill>
    <fill>
      <patternFill patternType="solid">
        <fgColor rgb="FFFFFFFF"/>
        <bgColor rgb="FFFFFFFF"/>
      </patternFill>
    </fill>
    <fill>
      <patternFill patternType="solid">
        <fgColor rgb="FFCCFFCC"/>
        <bgColor rgb="FFCCFFCC"/>
      </patternFill>
    </fill>
    <fill>
      <patternFill patternType="solid">
        <fgColor theme="0"/>
        <bgColor indexed="64"/>
      </patternFill>
    </fill>
    <fill>
      <patternFill patternType="solid">
        <fgColor theme="3"/>
        <bgColor indexed="64"/>
      </patternFill>
    </fill>
    <fill>
      <patternFill patternType="solid">
        <fgColor rgb="FFCCFF66"/>
        <bgColor indexed="64"/>
      </patternFill>
    </fill>
    <fill>
      <patternFill patternType="solid">
        <fgColor rgb="FF00B0F0"/>
        <bgColor indexed="64"/>
      </patternFill>
    </fill>
  </fills>
  <borders count="39">
    <border>
      <left/>
      <right/>
      <top/>
      <bottom/>
      <diagonal/>
    </border>
    <border>
      <left/>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right/>
      <top style="thick">
        <color rgb="FF000000"/>
      </top>
      <bottom/>
      <diagonal/>
    </border>
    <border>
      <left/>
      <right style="thin">
        <color rgb="FFC4D545"/>
      </right>
      <top style="thick">
        <color rgb="FF000000"/>
      </top>
      <bottom/>
      <diagonal/>
    </border>
    <border>
      <left style="thin">
        <color rgb="FFC4D545"/>
      </left>
      <right style="thin">
        <color auto="1"/>
      </right>
      <top style="thick">
        <color rgb="FF000000"/>
      </top>
      <bottom style="thin">
        <color rgb="FFC4D545"/>
      </bottom>
      <diagonal/>
    </border>
    <border>
      <left/>
      <right/>
      <top style="thick">
        <color rgb="FF000000"/>
      </top>
      <bottom style="thin">
        <color rgb="FFC4D545"/>
      </bottom>
      <diagonal/>
    </border>
    <border>
      <left/>
      <right style="thin">
        <color rgb="FFC4D545"/>
      </right>
      <top style="thick">
        <color rgb="FF000000"/>
      </top>
      <bottom style="thin">
        <color rgb="FFC4D545"/>
      </bottom>
      <diagonal/>
    </border>
    <border>
      <left style="thin">
        <color rgb="FF0081C3"/>
      </left>
      <right style="thin">
        <color auto="1"/>
      </right>
      <top style="thick">
        <color rgb="FF000000"/>
      </top>
      <bottom style="thin">
        <color rgb="FF0081C3"/>
      </bottom>
      <diagonal/>
    </border>
    <border>
      <left/>
      <right/>
      <top style="thick">
        <color rgb="FF000000"/>
      </top>
      <bottom style="thin">
        <color rgb="FF0081C3"/>
      </bottom>
      <diagonal/>
    </border>
    <border>
      <left/>
      <right style="thick">
        <color rgb="FF0081C3"/>
      </right>
      <top style="thick">
        <color rgb="FF000000"/>
      </top>
      <bottom style="thin">
        <color rgb="FF0081C3"/>
      </bottom>
      <diagonal/>
    </border>
    <border>
      <left style="thick">
        <color rgb="FF000000"/>
      </left>
      <right/>
      <top/>
      <bottom style="thin">
        <color rgb="FF000000"/>
      </bottom>
      <diagonal/>
    </border>
    <border>
      <left/>
      <right/>
      <top/>
      <bottom style="thin">
        <color rgb="FF000000"/>
      </bottom>
      <diagonal/>
    </border>
    <border>
      <left/>
      <right style="thin">
        <color rgb="FFC4D545"/>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ck">
        <color rgb="FF0081C3"/>
      </right>
      <top style="thin">
        <color rgb="FF000000"/>
      </top>
      <bottom style="thin">
        <color rgb="FF000000"/>
      </bottom>
      <diagonal/>
    </border>
    <border>
      <left style="thick">
        <color rgb="FF000000"/>
      </left>
      <right style="thin">
        <color rgb="FF000000"/>
      </right>
      <top style="thin">
        <color rgb="FF000000"/>
      </top>
      <bottom style="thin">
        <color rgb="FF000000"/>
      </bottom>
      <diagonal/>
    </border>
    <border>
      <left/>
      <right style="thin">
        <color rgb="FFC4D545"/>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right/>
      <top style="thin">
        <color rgb="FF000000"/>
      </top>
      <bottom style="thick">
        <color rgb="FF000000"/>
      </bottom>
      <diagonal/>
    </border>
    <border>
      <left/>
      <right style="thin">
        <color rgb="FFC4D545"/>
      </right>
      <top style="thin">
        <color rgb="FF000000"/>
      </top>
      <bottom style="thick">
        <color rgb="FF000000"/>
      </bottom>
      <diagonal/>
    </border>
    <border>
      <left style="thin">
        <color rgb="FF000000"/>
      </left>
      <right style="thin">
        <color rgb="FF000000"/>
      </right>
      <top style="thin">
        <color rgb="FF000000"/>
      </top>
      <bottom style="thick">
        <color rgb="FFC4D545"/>
      </bottom>
      <diagonal/>
    </border>
    <border>
      <left/>
      <right style="thin">
        <color rgb="FF000000"/>
      </right>
      <top style="thin">
        <color rgb="FF000000"/>
      </top>
      <bottom style="thick">
        <color rgb="FFC4D545"/>
      </bottom>
      <diagonal/>
    </border>
    <border>
      <left/>
      <right/>
      <top style="thin">
        <color rgb="FF000000"/>
      </top>
      <bottom style="thick">
        <color rgb="FFC4D545"/>
      </bottom>
      <diagonal/>
    </border>
    <border>
      <left style="thin">
        <color rgb="FF000000"/>
      </left>
      <right style="thin">
        <color rgb="FF000000"/>
      </right>
      <top style="thin">
        <color rgb="FF000000"/>
      </top>
      <bottom style="thick">
        <color rgb="FF0081C3"/>
      </bottom>
      <diagonal/>
    </border>
    <border>
      <left/>
      <right style="thin">
        <color rgb="FF000000"/>
      </right>
      <top style="thin">
        <color rgb="FF000000"/>
      </top>
      <bottom style="thick">
        <color rgb="FF0081C3"/>
      </bottom>
      <diagonal/>
    </border>
    <border>
      <left/>
      <right/>
      <top style="thin">
        <color rgb="FF000000"/>
      </top>
      <bottom style="thick">
        <color rgb="FF0081C3"/>
      </bottom>
      <diagonal/>
    </border>
    <border>
      <left style="thin">
        <color rgb="FF000000"/>
      </left>
      <right style="thick">
        <color rgb="FF0081C3"/>
      </right>
      <top style="thin">
        <color rgb="FF000000"/>
      </top>
      <bottom style="thick">
        <color rgb="FF0081C3"/>
      </bottom>
      <diagonal/>
    </border>
    <border>
      <left style="thin">
        <color rgb="FF000000"/>
      </left>
      <right style="thick">
        <color rgb="FF0081C3"/>
      </right>
      <top style="thin">
        <color rgb="FF000000"/>
      </top>
      <bottom style="thick">
        <color rgb="FFC4D545"/>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B0F0"/>
      </left>
      <right style="hair">
        <color rgb="FF00B0F0"/>
      </right>
      <top style="thin">
        <color rgb="FF00B0F0"/>
      </top>
      <bottom/>
      <diagonal/>
    </border>
    <border>
      <left style="hair">
        <color rgb="FF00B0F0"/>
      </left>
      <right style="thin">
        <color rgb="FF00B0F0"/>
      </right>
      <top style="thin">
        <color rgb="FF00B0F0"/>
      </top>
      <bottom/>
      <diagonal/>
    </border>
    <border>
      <left style="thin">
        <color indexed="64"/>
      </left>
      <right style="thin">
        <color indexed="64"/>
      </right>
      <top style="thin">
        <color indexed="64"/>
      </top>
      <bottom/>
      <diagonal/>
    </border>
  </borders>
  <cellStyleXfs count="2">
    <xf numFmtId="0" fontId="0" fillId="0" borderId="0"/>
    <xf numFmtId="0" fontId="16" fillId="0" borderId="0" applyNumberFormat="0" applyFill="0" applyBorder="0" applyAlignment="0" applyProtection="0"/>
  </cellStyleXfs>
  <cellXfs count="103">
    <xf numFmtId="0" fontId="1" fillId="0" borderId="0" xfId="0" applyFont="1"/>
    <xf numFmtId="0" fontId="9" fillId="0" borderId="14" xfId="0" applyFont="1" applyBorder="1" applyAlignment="1">
      <alignment horizontal="center" vertical="top" wrapText="1" readingOrder="1"/>
    </xf>
    <xf numFmtId="0" fontId="9" fillId="0" borderId="16" xfId="0" applyFont="1" applyBorder="1" applyAlignment="1">
      <alignment horizontal="center" vertical="top" wrapText="1" readingOrder="1"/>
    </xf>
    <xf numFmtId="164" fontId="11" fillId="0" borderId="14" xfId="0" applyNumberFormat="1"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0" fontId="11" fillId="0" borderId="14" xfId="0" applyFont="1" applyBorder="1" applyAlignment="1">
      <alignment horizontal="center" vertical="top" wrapText="1" readingOrder="1"/>
    </xf>
    <xf numFmtId="0" fontId="11" fillId="0" borderId="16" xfId="0" applyFont="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164" fontId="11" fillId="5" borderId="14" xfId="0" applyNumberFormat="1" applyFont="1" applyFill="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0" fontId="12" fillId="0" borderId="22" xfId="0" applyFont="1" applyBorder="1" applyAlignment="1">
      <alignment horizontal="center" vertical="top" wrapText="1" readingOrder="1"/>
    </xf>
    <xf numFmtId="0" fontId="12" fillId="0" borderId="25"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5" fillId="0" borderId="25" xfId="0" applyFont="1" applyBorder="1" applyAlignment="1">
      <alignment horizontal="center" vertical="top" wrapText="1" readingOrder="1"/>
    </xf>
    <xf numFmtId="0" fontId="15" fillId="0" borderId="28" xfId="0" applyFont="1" applyBorder="1" applyAlignment="1">
      <alignment horizontal="center" vertical="top" wrapText="1" readingOrder="1"/>
    </xf>
    <xf numFmtId="0" fontId="16" fillId="0" borderId="0" xfId="1" applyFill="1" applyBorder="1"/>
    <xf numFmtId="0" fontId="17" fillId="0" borderId="0" xfId="0" applyFont="1"/>
    <xf numFmtId="0" fontId="16" fillId="0" borderId="0" xfId="1"/>
    <xf numFmtId="0" fontId="0" fillId="0" borderId="0" xfId="0"/>
    <xf numFmtId="0" fontId="1" fillId="8" borderId="0" xfId="0" applyFont="1" applyFill="1"/>
    <xf numFmtId="0" fontId="0" fillId="8" borderId="0" xfId="0" applyFill="1"/>
    <xf numFmtId="0" fontId="1" fillId="0" borderId="0" xfId="0" quotePrefix="1" applyFont="1"/>
    <xf numFmtId="0" fontId="20" fillId="9" borderId="36" xfId="0" applyFont="1" applyFill="1" applyBorder="1" applyAlignment="1">
      <alignment horizontal="center" vertical="center"/>
    </xf>
    <xf numFmtId="0" fontId="21" fillId="9" borderId="37" xfId="0" applyFont="1" applyFill="1" applyBorder="1" applyAlignment="1">
      <alignment horizontal="center" vertical="top" wrapText="1"/>
    </xf>
    <xf numFmtId="0" fontId="19" fillId="8" borderId="38" xfId="0" applyFont="1" applyFill="1" applyBorder="1" applyAlignment="1">
      <alignment horizontal="center" vertical="center"/>
    </xf>
    <xf numFmtId="0" fontId="16" fillId="0" borderId="34" xfId="1" applyFill="1" applyBorder="1"/>
    <xf numFmtId="0" fontId="1" fillId="0" borderId="34" xfId="0" applyFont="1" applyBorder="1"/>
    <xf numFmtId="0" fontId="18" fillId="9" borderId="0" xfId="0" applyFont="1" applyFill="1" applyAlignment="1" applyProtection="1">
      <alignment horizontal="center" vertical="center"/>
      <protection locked="0"/>
    </xf>
    <xf numFmtId="0" fontId="18" fillId="9" borderId="30" xfId="0" applyFont="1" applyFill="1" applyBorder="1" applyAlignment="1" applyProtection="1">
      <alignment horizontal="center" vertical="center"/>
      <protection locked="0"/>
    </xf>
    <xf numFmtId="0" fontId="19" fillId="10" borderId="31" xfId="0" applyFont="1" applyFill="1" applyBorder="1" applyAlignment="1">
      <alignment horizontal="center" vertical="center"/>
    </xf>
    <xf numFmtId="0" fontId="19" fillId="10" borderId="32" xfId="0" applyFont="1" applyFill="1" applyBorder="1" applyAlignment="1">
      <alignment horizontal="center" vertical="center"/>
    </xf>
    <xf numFmtId="0" fontId="19" fillId="10" borderId="33" xfId="0" applyFont="1" applyFill="1" applyBorder="1" applyAlignment="1">
      <alignment horizontal="center" vertical="center"/>
    </xf>
    <xf numFmtId="0" fontId="19" fillId="11" borderId="31" xfId="0" applyFont="1" applyFill="1" applyBorder="1" applyAlignment="1">
      <alignment horizontal="center" vertical="center"/>
    </xf>
    <xf numFmtId="0" fontId="19" fillId="11" borderId="32" xfId="0" applyFont="1" applyFill="1" applyBorder="1" applyAlignment="1">
      <alignment horizontal="center" vertical="center"/>
    </xf>
    <xf numFmtId="0" fontId="19" fillId="11" borderId="33" xfId="0" applyFont="1" applyFill="1" applyBorder="1" applyAlignment="1">
      <alignment horizontal="center" vertical="center"/>
    </xf>
    <xf numFmtId="0" fontId="12" fillId="0" borderId="22" xfId="0" applyFont="1" applyBorder="1" applyAlignment="1">
      <alignment horizontal="center" vertical="top" wrapText="1" readingOrder="1"/>
    </xf>
    <xf numFmtId="0" fontId="1" fillId="0" borderId="23" xfId="0" applyFont="1" applyBorder="1" applyAlignment="1">
      <alignment vertical="top" wrapText="1"/>
    </xf>
    <xf numFmtId="0" fontId="12" fillId="0" borderId="25" xfId="0" applyFont="1" applyBorder="1" applyAlignment="1">
      <alignment horizontal="center" vertical="top" wrapText="1" readingOrder="1"/>
    </xf>
    <xf numFmtId="0" fontId="1" fillId="0" borderId="26" xfId="0" applyFont="1" applyBorder="1" applyAlignment="1">
      <alignment vertical="top" wrapText="1"/>
    </xf>
    <xf numFmtId="0" fontId="1" fillId="0" borderId="27" xfId="0" applyFont="1" applyBorder="1" applyAlignment="1">
      <alignment vertical="top" wrapText="1"/>
    </xf>
    <xf numFmtId="0" fontId="10" fillId="0" borderId="19" xfId="0" applyFont="1" applyBorder="1" applyAlignment="1">
      <alignment horizontal="left" vertical="top" wrapText="1" readingOrder="1"/>
    </xf>
    <xf numFmtId="0" fontId="1" fillId="0" borderId="20" xfId="0" applyFont="1" applyBorder="1" applyAlignment="1">
      <alignment vertical="top" wrapText="1"/>
    </xf>
    <xf numFmtId="0" fontId="1" fillId="0" borderId="21" xfId="0" applyFont="1" applyBorder="1" applyAlignment="1">
      <alignment vertical="top" wrapText="1"/>
    </xf>
    <xf numFmtId="0" fontId="1" fillId="0" borderId="24" xfId="0" applyFont="1" applyBorder="1" applyAlignment="1">
      <alignment vertical="top" wrapText="1"/>
    </xf>
    <xf numFmtId="0" fontId="11" fillId="0" borderId="14" xfId="0" applyFont="1" applyBorder="1" applyAlignment="1">
      <alignment horizontal="center" vertical="top" wrapText="1" readingOrder="1"/>
    </xf>
    <xf numFmtId="0" fontId="1" fillId="0" borderId="15" xfId="0" applyFont="1" applyBorder="1" applyAlignment="1">
      <alignment vertical="top" wrapText="1"/>
    </xf>
    <xf numFmtId="0" fontId="1" fillId="0" borderId="1" xfId="0" applyFont="1" applyBorder="1" applyAlignment="1">
      <alignment vertical="top" wrapText="1"/>
    </xf>
    <xf numFmtId="0" fontId="10" fillId="0" borderId="17" xfId="0" applyFont="1" applyBorder="1" applyAlignment="1">
      <alignment horizontal="left" vertical="top" wrapText="1" readingOrder="1"/>
    </xf>
    <xf numFmtId="0" fontId="1" fillId="0" borderId="18" xfId="0" applyFont="1" applyBorder="1" applyAlignment="1">
      <alignment vertical="top" wrapText="1"/>
    </xf>
    <xf numFmtId="164" fontId="11" fillId="0" borderId="14" xfId="0" applyNumberFormat="1" applyFont="1" applyBorder="1" applyAlignment="1">
      <alignment horizontal="center" vertical="top" wrapText="1" readingOrder="1"/>
    </xf>
    <xf numFmtId="0" fontId="10" fillId="5" borderId="17" xfId="0" applyFont="1" applyFill="1" applyBorder="1" applyAlignment="1">
      <alignment horizontal="left" vertical="top" wrapText="1" readingOrder="1"/>
    </xf>
    <xf numFmtId="164" fontId="11" fillId="5" borderId="14" xfId="0" applyNumberFormat="1" applyFont="1" applyFill="1" applyBorder="1" applyAlignment="1">
      <alignment horizontal="center" vertical="top" wrapText="1" readingOrder="1"/>
    </xf>
    <xf numFmtId="165" fontId="11" fillId="0" borderId="14" xfId="0" applyNumberFormat="1" applyFont="1" applyBorder="1" applyAlignment="1">
      <alignment horizontal="center" vertical="top" wrapText="1" readingOrder="1"/>
    </xf>
    <xf numFmtId="0" fontId="9" fillId="0" borderId="2" xfId="0" applyFont="1" applyBorder="1" applyAlignment="1">
      <alignment vertical="top" wrapText="1" readingOrder="1"/>
    </xf>
    <xf numFmtId="0" fontId="1" fillId="0" borderId="3" xfId="0" applyFont="1" applyBorder="1" applyAlignment="1">
      <alignment vertical="top" wrapText="1"/>
    </xf>
    <xf numFmtId="0" fontId="1" fillId="0" borderId="4" xfId="0" applyFont="1" applyBorder="1" applyAlignment="1">
      <alignment vertical="top" wrapText="1"/>
    </xf>
    <xf numFmtId="0" fontId="1" fillId="0" borderId="11" xfId="0" applyFont="1" applyBorder="1" applyAlignment="1">
      <alignment vertical="top" wrapText="1"/>
    </xf>
    <xf numFmtId="0" fontId="1" fillId="0" borderId="12" xfId="0" applyFont="1" applyBorder="1" applyAlignment="1">
      <alignment vertical="top" wrapText="1"/>
    </xf>
    <xf numFmtId="0" fontId="1" fillId="0" borderId="13" xfId="0" applyFont="1" applyBorder="1" applyAlignment="1">
      <alignment vertical="top" wrapText="1"/>
    </xf>
    <xf numFmtId="0" fontId="9" fillId="3" borderId="5" xfId="0" applyFont="1" applyFill="1" applyBorder="1" applyAlignment="1">
      <alignment horizontal="center" vertical="top" wrapText="1" readingOrder="1"/>
    </xf>
    <xf numFmtId="0" fontId="1" fillId="0" borderId="6" xfId="0" applyFont="1" applyBorder="1" applyAlignment="1">
      <alignment vertical="top" wrapText="1"/>
    </xf>
    <xf numFmtId="0" fontId="1" fillId="0" borderId="7" xfId="0" applyFont="1" applyBorder="1" applyAlignment="1">
      <alignment vertical="top" wrapText="1"/>
    </xf>
    <xf numFmtId="0" fontId="9" fillId="4" borderId="8" xfId="0" applyFont="1" applyFill="1" applyBorder="1" applyAlignment="1">
      <alignment horizontal="center" vertical="top" wrapText="1" readingOrder="1"/>
    </xf>
    <xf numFmtId="0" fontId="1" fillId="0" borderId="9" xfId="0" applyFont="1" applyBorder="1" applyAlignment="1">
      <alignment vertical="top" wrapText="1"/>
    </xf>
    <xf numFmtId="0" fontId="1" fillId="0" borderId="10" xfId="0" applyFont="1" applyBorder="1" applyAlignment="1">
      <alignment vertical="top" wrapText="1"/>
    </xf>
    <xf numFmtId="0" fontId="9" fillId="0" borderId="14" xfId="0" applyFont="1" applyBorder="1" applyAlignment="1">
      <alignment horizontal="center" vertical="top" wrapText="1" readingOrder="1"/>
    </xf>
    <xf numFmtId="0" fontId="2" fillId="2" borderId="1" xfId="0" applyFont="1" applyFill="1" applyBorder="1" applyAlignment="1">
      <alignment vertical="top" wrapText="1" readingOrder="1"/>
    </xf>
    <xf numFmtId="0" fontId="3" fillId="0" borderId="0" xfId="0" applyFont="1" applyAlignment="1">
      <alignment vertical="top" wrapText="1" readingOrder="1"/>
    </xf>
    <xf numFmtId="0" fontId="1" fillId="0" borderId="0" xfId="0" applyFont="1" applyAlignment="1"/>
    <xf numFmtId="0" fontId="4" fillId="0" borderId="0" xfId="0" applyFont="1" applyAlignment="1">
      <alignment vertical="top" wrapText="1" readingOrder="1"/>
    </xf>
    <xf numFmtId="0" fontId="3" fillId="0" borderId="0" xfId="0" applyFont="1" applyAlignment="1">
      <alignment horizontal="right" vertical="top" wrapText="1" readingOrder="1"/>
    </xf>
    <xf numFmtId="0" fontId="5" fillId="0" borderId="0" xfId="0" applyFont="1" applyAlignment="1">
      <alignment vertical="top" wrapText="1" readingOrder="1"/>
    </xf>
    <xf numFmtId="0" fontId="6" fillId="0" borderId="0" xfId="0" applyFont="1" applyAlignment="1">
      <alignment horizontal="left" vertical="top" wrapText="1" readingOrder="1"/>
    </xf>
    <xf numFmtId="0" fontId="7" fillId="0" borderId="0" xfId="0" applyFont="1" applyAlignment="1">
      <alignment vertical="top" wrapText="1" readingOrder="1"/>
    </xf>
    <xf numFmtId="0" fontId="8" fillId="0" borderId="0" xfId="0" applyFont="1" applyAlignment="1">
      <alignment horizontal="right" vertical="top" wrapText="1" readingOrder="1"/>
    </xf>
    <xf numFmtId="0" fontId="8" fillId="0" borderId="0" xfId="0" applyFont="1" applyAlignment="1">
      <alignment horizontal="left" vertical="top" wrapText="1" readingOrder="1"/>
    </xf>
    <xf numFmtId="0" fontId="6" fillId="0" borderId="0" xfId="0" applyFont="1" applyAlignment="1">
      <alignment vertical="top" wrapText="1" readingOrder="1"/>
    </xf>
    <xf numFmtId="0" fontId="12" fillId="0" borderId="29" xfId="0" applyFont="1" applyBorder="1" applyAlignment="1">
      <alignment horizontal="center" vertical="top" wrapText="1" readingOrder="1"/>
    </xf>
    <xf numFmtId="0" fontId="12" fillId="0" borderId="28" xfId="0" applyFont="1" applyBorder="1" applyAlignment="1">
      <alignment horizontal="center" vertical="top" wrapText="1" readingOrder="1"/>
    </xf>
    <xf numFmtId="0" fontId="11" fillId="0" borderId="16" xfId="0" applyFont="1" applyBorder="1" applyAlignment="1">
      <alignment horizontal="center" vertical="top" wrapText="1" readingOrder="1"/>
    </xf>
    <xf numFmtId="164" fontId="11" fillId="0" borderId="16" xfId="0" applyNumberFormat="1" applyFont="1" applyBorder="1" applyAlignment="1">
      <alignment horizontal="center" vertical="top" wrapText="1" readingOrder="1"/>
    </xf>
    <xf numFmtId="164" fontId="11" fillId="5" borderId="16" xfId="0" applyNumberFormat="1" applyFont="1" applyFill="1" applyBorder="1" applyAlignment="1">
      <alignment horizontal="center" vertical="top" wrapText="1" readingOrder="1"/>
    </xf>
    <xf numFmtId="165" fontId="11" fillId="0" borderId="16" xfId="0" applyNumberFormat="1" applyFont="1" applyBorder="1" applyAlignment="1">
      <alignment horizontal="center" vertical="top" wrapText="1" readingOrder="1"/>
    </xf>
    <xf numFmtId="0" fontId="9" fillId="0" borderId="16" xfId="0" applyFont="1" applyBorder="1" applyAlignment="1">
      <alignment horizontal="center" vertical="top" wrapText="1" readingOrder="1"/>
    </xf>
    <xf numFmtId="0" fontId="2" fillId="7" borderId="1" xfId="0" applyFont="1" applyFill="1" applyBorder="1" applyAlignment="1">
      <alignment vertical="top" wrapText="1" readingOrder="1"/>
    </xf>
    <xf numFmtId="0" fontId="15" fillId="0" borderId="29" xfId="0" applyFont="1" applyBorder="1" applyAlignment="1">
      <alignment horizontal="center" vertical="top" wrapText="1" readingOrder="1"/>
    </xf>
    <xf numFmtId="0" fontId="15" fillId="0" borderId="28" xfId="0" applyFont="1" applyBorder="1" applyAlignment="1">
      <alignment horizontal="center" vertical="top" wrapText="1" readingOrder="1"/>
    </xf>
    <xf numFmtId="0" fontId="15" fillId="0" borderId="25" xfId="0" applyFont="1" applyBorder="1" applyAlignment="1">
      <alignment horizontal="center" vertical="top" wrapText="1" readingOrder="1"/>
    </xf>
    <xf numFmtId="0" fontId="11" fillId="0" borderId="35" xfId="0" applyFont="1" applyBorder="1" applyAlignment="1">
      <alignment horizontal="center" vertical="top" wrapText="1" readingOrder="1"/>
    </xf>
    <xf numFmtId="0" fontId="11" fillId="0" borderId="1" xfId="0" applyFont="1" applyBorder="1" applyAlignment="1">
      <alignment horizontal="center" vertical="top" wrapText="1" readingOrder="1"/>
    </xf>
    <xf numFmtId="0" fontId="11" fillId="0" borderId="15" xfId="0" applyFont="1" applyBorder="1" applyAlignment="1">
      <alignment horizontal="center" vertical="top" wrapText="1" readingOrder="1"/>
    </xf>
    <xf numFmtId="165" fontId="1" fillId="0" borderId="15" xfId="0" applyNumberFormat="1" applyFont="1" applyBorder="1" applyAlignment="1">
      <alignment vertical="top" wrapText="1"/>
    </xf>
    <xf numFmtId="165" fontId="1" fillId="0" borderId="1" xfId="0" applyNumberFormat="1" applyFont="1" applyBorder="1" applyAlignment="1">
      <alignment vertical="top" wrapText="1"/>
    </xf>
    <xf numFmtId="0" fontId="14" fillId="6" borderId="0" xfId="0" applyFont="1" applyFill="1" applyAlignment="1">
      <alignment horizontal="center" vertical="top" wrapText="1" readingOrder="1"/>
    </xf>
    <xf numFmtId="0" fontId="16" fillId="0" borderId="0" xfId="1" applyFill="1" applyBorder="1" applyAlignment="1"/>
    <xf numFmtId="0" fontId="13" fillId="0" borderId="0" xfId="0" applyFont="1" applyAlignment="1">
      <alignment vertical="top" wrapText="1" readingOrder="1"/>
    </xf>
    <xf numFmtId="164" fontId="11" fillId="0" borderId="35" xfId="0" applyNumberFormat="1" applyFont="1" applyBorder="1" applyAlignment="1">
      <alignment horizontal="center" vertical="top" wrapText="1" readingOrder="1"/>
    </xf>
    <xf numFmtId="164" fontId="11" fillId="0" borderId="15" xfId="0" applyNumberFormat="1" applyFont="1" applyBorder="1" applyAlignment="1">
      <alignment horizontal="center" vertical="top" wrapText="1" readingOrder="1"/>
    </xf>
    <xf numFmtId="164" fontId="11" fillId="0" borderId="1" xfId="0" applyNumberFormat="1" applyFont="1" applyBorder="1" applyAlignment="1">
      <alignment horizontal="center" vertical="top" wrapText="1" readingOrder="1"/>
    </xf>
    <xf numFmtId="0" fontId="22" fillId="0" borderId="24" xfId="0" applyFont="1" applyBorder="1" applyAlignment="1">
      <alignment vertical="top" wrapText="1"/>
    </xf>
    <xf numFmtId="0" fontId="22" fillId="0" borderId="23" xfId="0" applyFont="1" applyBorder="1" applyAlignment="1">
      <alignment vertical="top" wrapText="1"/>
    </xf>
    <xf numFmtId="166" fontId="11" fillId="0" borderId="16" xfId="0" applyNumberFormat="1" applyFont="1" applyBorder="1" applyAlignment="1">
      <alignment horizontal="center" vertical="top" wrapText="1" readingOrder="1"/>
    </xf>
  </cellXfs>
  <cellStyles count="2">
    <cellStyle name="Hyperlink" xfId="1" builtinId="8"/>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CCFFFF"/>
      <rgbColor rgb="000081C3"/>
      <rgbColor rgb="00006400"/>
      <rgbColor rgb="00FFFFFF"/>
      <rgbColor rgb="00C4D545"/>
      <rgbColor rgb="00DCDCDC"/>
      <rgbColor rgb="00008000"/>
      <rgbColor rgb="004169E1"/>
      <rgbColor rgb="00FF0000"/>
      <rgbColor rgb="00CCFFCC"/>
      <rgbColor rgb="00808000"/>
      <rgbColor rgb="00800080"/>
      <rgbColor rgb="00008080"/>
      <rgbColor rgb="00C0C0C0"/>
      <rgbColor rgb="00808080"/>
      <rgbColor rgb="009999FF"/>
      <rgbColor rgb="00993366"/>
      <rgbColor rgb="00FFFFCC"/>
      <rgbColor rgb="000000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000080"/>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customXml" Target="../customXml/item3.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theme" Target="theme/theme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sharedStrings" Target="sharedStrings.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calcChain" Target="calcChain.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drawings/drawing1.xml><?xml version="1.0" encoding="utf-8"?>
<xdr:wsDr xmlns:xdr="http://schemas.openxmlformats.org/drawingml/2006/spreadsheetDrawing" xmlns:a="http://schemas.openxmlformats.org/drawingml/2006/main">
  <xdr:twoCellAnchor>
    <xdr:from>
      <xdr:col>0</xdr:col>
      <xdr:colOff>266700</xdr:colOff>
      <xdr:row>0</xdr:row>
      <xdr:rowOff>104775</xdr:rowOff>
    </xdr:from>
    <xdr:to>
      <xdr:col>12</xdr:col>
      <xdr:colOff>428700</xdr:colOff>
      <xdr:row>30</xdr:row>
      <xdr:rowOff>9375</xdr:rowOff>
    </xdr:to>
    <xdr:sp macro="" textlink="">
      <xdr:nvSpPr>
        <xdr:cNvPr id="2" name="TextBox 1">
          <a:extLst>
            <a:ext uri="{FF2B5EF4-FFF2-40B4-BE49-F238E27FC236}">
              <a16:creationId xmlns:a16="http://schemas.microsoft.com/office/drawing/2014/main" id="{CA004454-DF17-4557-9B6E-CE5FB55CDCCE}"/>
            </a:ext>
          </a:extLst>
        </xdr:cNvPr>
        <xdr:cNvSpPr txBox="1"/>
      </xdr:nvSpPr>
      <xdr:spPr>
        <a:xfrm>
          <a:off x="266700" y="104775"/>
          <a:ext cx="7477200" cy="561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(Ergon Energy Distribution Annual Planning Report 2023)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endParaRPr kumimoji="0" lang="en-AU" sz="14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This workbook forms part of the Ergon Energy Distribution Annual Planning Report 2023 (DAPR) and should be read in conjunction with the report document.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Readers are encouraged to take into account the details and content portrayed in the ‘</a:t>
          </a:r>
          <a:r>
            <a:rPr kumimoji="0" lang="en-AU" sz="1100" b="0" i="1" u="none" strike="noStrike" kern="0" cap="none" spc="0" normalizeH="0" baseline="0" noProof="0">
              <a:ln>
                <a:noFill/>
              </a:ln>
              <a:solidFill>
                <a:sysClr val="windowText" lastClr="000000"/>
              </a:solidFill>
              <a:effectLst/>
              <a:uLnTx/>
              <a:uFillTx/>
              <a:latin typeface="+mn-lt"/>
              <a:ea typeface="+mn-ea"/>
              <a:cs typeface="+mn-cs"/>
            </a:rPr>
            <a:t>Introduction &amp; Notes</a:t>
          </a:r>
          <a:r>
            <a:rPr kumimoji="0" lang="en-AU" sz="1100" b="0" i="0" u="none" strike="noStrike" kern="0" cap="none" spc="0" normalizeH="0" baseline="0" noProof="0">
              <a:ln>
                <a:noFill/>
              </a:ln>
              <a:solidFill>
                <a:sysClr val="windowText" lastClr="000000"/>
              </a:solidFill>
              <a:effectLst/>
              <a:uLnTx/>
              <a:uFillTx/>
              <a:latin typeface="+mn-lt"/>
              <a:ea typeface="+mn-ea"/>
              <a:cs typeface="+mn-cs"/>
            </a:rPr>
            <a:t>’ section of this workbook when reviewing the associated data.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sysClr val="windowText" lastClr="000000"/>
              </a:solidFill>
              <a:effectLst/>
              <a:uLnTx/>
              <a:uFillTx/>
              <a:latin typeface="+mn-lt"/>
              <a:ea typeface="+mn-ea"/>
              <a:cs typeface="+mn-cs"/>
            </a:rPr>
            <a:t>Disclaimer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Ergon Energy’s Distribution Annual Planning Report (DAPR) is prepared and made available solely for information purposes. While care was taken in the preparation of the information in the DAPR, and it is provided in good faith, Ergon Energy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It contains assumptions regarding, among other things, economic growth and load forecasts which may or may not prove to be correct. The forecasts included in the DAPR involve subjective judgements and analysis which are subject to significant uncertainties and contingencies, many of which are out of the control of Ergon Energy. Ergon Energy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 The information contained in the DAPR is subject to annual review. Ergon Energy is obligated to publish future editions by 31st December, in accordance with the National Electricity Rules.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All financials presented in the DAPR or within this document are correct at the time of writing and represent the existing organisational accounting treatment, which may be subject to change. Energy Queensland is finalising the alignment of its Cost Allocation Methodology between Ergon Energy and Energex, potentially impacting the treatment of some Capital and Operational Project costs.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Forecasted data is subject to ongoing variation due to regulatory review in 2025.</a:t>
          </a: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266698</xdr:colOff>
      <xdr:row>0</xdr:row>
      <xdr:rowOff>85723</xdr:rowOff>
    </xdr:from>
    <xdr:to>
      <xdr:col>21</xdr:col>
      <xdr:colOff>57898</xdr:colOff>
      <xdr:row>62</xdr:row>
      <xdr:rowOff>86323</xdr:rowOff>
    </xdr:to>
    <xdr:sp macro="" textlink="">
      <xdr:nvSpPr>
        <xdr:cNvPr id="2" name="TextBox 1">
          <a:extLst>
            <a:ext uri="{FF2B5EF4-FFF2-40B4-BE49-F238E27FC236}">
              <a16:creationId xmlns:a16="http://schemas.microsoft.com/office/drawing/2014/main" id="{282080D6-55B5-4C32-AF2C-67D4D3372592}"/>
            </a:ext>
          </a:extLst>
        </xdr:cNvPr>
        <xdr:cNvSpPr txBox="1"/>
      </xdr:nvSpPr>
      <xdr:spPr>
        <a:xfrm>
          <a:off x="266698" y="85723"/>
          <a:ext cx="12592800" cy="1181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400" b="1" i="0" u="none" strike="noStrike" kern="0" cap="none" spc="0" normalizeH="0" baseline="0" noProof="0">
              <a:ln>
                <a:noFill/>
              </a:ln>
              <a:solidFill>
                <a:sysClr val="windowText" lastClr="000000"/>
              </a:solidFill>
              <a:effectLst/>
              <a:uLnTx/>
              <a:uFillTx/>
              <a:latin typeface="+mn-lt"/>
              <a:ea typeface="+mn-ea"/>
              <a:cs typeface="+mn-cs"/>
            </a:rPr>
            <a:t>Substations Forecast (Ergon Energy Distribution Annual Planning Report 2023)</a:t>
          </a:r>
          <a:r>
            <a:rPr kumimoji="0" lang="en-AU" sz="1600" b="1" i="0" u="none" strike="noStrike" kern="0" cap="none" spc="0" normalizeH="0" baseline="0" noProof="0">
              <a:ln>
                <a:noFill/>
              </a:ln>
              <a:solidFill>
                <a:sysClr val="windowText" lastClr="000000"/>
              </a:solidFill>
              <a:effectLst/>
              <a:uLnTx/>
              <a:uFillTx/>
              <a:latin typeface="+mn-lt"/>
              <a:ea typeface="+mn-ea"/>
              <a:cs typeface="+mn-cs"/>
            </a:rPr>
            <a:t> </a:t>
          </a:r>
          <a:r>
            <a:rPr kumimoji="0" lang="en-AU" sz="1100" b="1"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provides 5 year forecast capacity and loading information for each Ergon Energy owned Substation in the Ergon Energy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This workbook forms part of the Ergon Energy Distribution Annual Planning Report 2023(DAPR) and should be read in conjunction with the report document. </a:t>
          </a:r>
          <a:r>
            <a:rPr kumimoji="0" lang="en-AU" sz="10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Forecasted data is subject to ongoing variation due to regulatory review in 2025.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Zone Substations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zone substation  refers to an Ergon Energy owned substation that converts energy from transmission or subtransmission voltages to distribution voltages.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Bulk Supply Substations and Transmission Connection Points</a:t>
          </a: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 Bulk Supply Substation refers to an Ergon Energy owned substations that converts energy from transmission voltage levels to sub-transmission voltage levels.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Some Ergon Owned Bulk Supply Substations contain asset boundaries with the Transmission Network Service Provider and therefore are also the Transmission Connection Point. Demand forecasts for other TCPs are reported in a separate workbook.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r>
            <a:rPr kumimoji="0" lang="en-AU" sz="1100" b="1" i="0" u="none" strike="noStrike" kern="0" cap="none" spc="0" normalizeH="0" baseline="0" noProof="0">
              <a:ln>
                <a:noFill/>
              </a:ln>
              <a:solidFill>
                <a:prstClr val="black"/>
              </a:solidFill>
              <a:effectLst/>
              <a:uLnTx/>
              <a:uFillTx/>
              <a:latin typeface="+mn-lt"/>
              <a:ea typeface="+mn-ea"/>
              <a:cs typeface="+mn-cs"/>
            </a:rPr>
            <a:t>Load Forecasts</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summer and winter load forecasts are provided in the row named 10 PoE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(Note: The 50 PoE Load is used to address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"Hours PA &gt; 95% Peak Load" gives the hours per year that load is above 95% of the peak load.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'zero' values occur for small substations with no metering installed to provide this data</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'N/A' values occur for new substation which does not yet have history on this data to be able to determine future forecasts.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peak load given is a compensated load, which is the load with reactive compensation in service.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Capacity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Substation capacity is based on transformer ratings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NCC (Normal Cyclic Capacity) Rating is the total capacity of the substation with all transformers in service. Where the NCC rating is not available the manufacturer's transformer profile is used.</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ECC (Emergency Cyclic Capacity) Rating is the firm delivery capacities with the largest transformer out of service.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Transfer Capability</a:t>
          </a:r>
          <a:r>
            <a:rPr kumimoji="0" lang="en-AU"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transfer capabilities of each substation are broken up into the following categories: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Auto Trans Avail: Transfers conducted automatically by a distribution management system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Remote Trans Avail: Transfers conducted by a Network Operator located in one of the Operational Control Centres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Manual Trans Avail: Transfers which require manual switching by a field crew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Mobile Plant Avail: Supply which can be restored by the use of a mobile substation, HV injection generation or distributed low voltage generation.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transfer capabilities align with the various time requirements to have certain load levels restored under Ergon Energy’s Safety Net requirements.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Load Shedding</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T</a:t>
          </a:r>
          <a:r>
            <a:rPr kumimoji="0" lang="en-AU" sz="1100" b="0" i="0" u="none" strike="noStrike" kern="0" cap="none" spc="0" normalizeH="0" baseline="0" noProof="0">
              <a:ln>
                <a:noFill/>
              </a:ln>
              <a:solidFill>
                <a:prstClr val="black"/>
              </a:solidFill>
              <a:effectLst/>
              <a:uLnTx/>
              <a:uFillTx/>
              <a:latin typeface="+mn-lt"/>
              <a:ea typeface="+mn-ea"/>
              <a:cs typeface="+mn-cs"/>
            </a:rPr>
            <a:t>he load shedding rows are defined as follows: </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(30min): Loads to large customers which can be disconnected by remote operation of switchgear</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Shed (4Hour): Loads to large customers which need manual switching by field crews to disconnect them from the network.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Security</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load at risk assessments (LARn and LARc) are assessments of the potential load at risk in a substation. If there are values in the LARn or LARc columns the “Meets Security Standard” row will change to “No” for those columns.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LARn is calculated by comparing the 10 PoE with the NCC rating. If the 10 PoE load is greater than the NCC rating then there is potentially load at risk under normal operating conditions for the substation.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If there is a value of LARc then Ergon Energy may potentially fail to meet its obligations in the occurrence of a Safety Net event. The LARc value is determined as follows: The Raw LAR is arrived at by comparing the 50 PoE load with the ECC rating. If the 50 PoE load is the greater than the ECC rating then contingencies need to be in place to meet Ergon Energy’s Safety Net obligations. The transfer capabilities, mobile plant capacities and load shed allowances are then taken from the Raw LAR value to give the LARc value.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For the implementation of Safety Net Ergon Energy operates two Substation categories</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Regional Centres are towns/cities with a population of more than 6,000 people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a:t>
          </a:r>
          <a:r>
            <a:rPr kumimoji="0" lang="en-AU" sz="700" b="0" i="0" u="none" strike="noStrike" kern="0" cap="none" spc="0" normalizeH="0" baseline="0" noProof="0">
              <a:ln>
                <a:noFill/>
              </a:ln>
              <a:solidFill>
                <a:prstClr val="black"/>
              </a:solidFill>
              <a:effectLst/>
              <a:uLnTx/>
              <a:uFillTx/>
              <a:latin typeface="+mn-lt"/>
              <a:ea typeface="+mn-ea"/>
              <a:cs typeface="+mn-cs"/>
            </a:rPr>
            <a:t>         </a:t>
          </a:r>
          <a:r>
            <a:rPr kumimoji="0" lang="en-AU" sz="1100" b="0" i="0" u="none" strike="noStrike" kern="0" cap="none" spc="0" normalizeH="0" baseline="0" noProof="0">
              <a:ln>
                <a:noFill/>
              </a:ln>
              <a:solidFill>
                <a:prstClr val="black"/>
              </a:solidFill>
              <a:effectLst/>
              <a:uLnTx/>
              <a:uFillTx/>
              <a:latin typeface="+mn-lt"/>
              <a:ea typeface="+mn-ea"/>
              <a:cs typeface="+mn-cs"/>
            </a:rPr>
            <a:t>Rural/Remote is used for substations servicing all other areas of the state.</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time required to restore certain load levels for each category is less for the Regional Centre category.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sysClr val="windowText" lastClr="000000"/>
              </a:solidFill>
              <a:effectLst/>
              <a:uLnTx/>
              <a:uFillTx/>
              <a:latin typeface="+mn-lt"/>
              <a:ea typeface="+mn-ea"/>
              <a:cs typeface="+mn-cs"/>
            </a:rPr>
            <a:t>Under Ergon Energy’s Safety Net large customers are exempt from reporting. While all efforts are made to restore supply to them, load shedding can be used to disconnect these customers from the network if required in a contingency event.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1" i="0" u="none" strike="noStrike" kern="0" cap="none" spc="0" normalizeH="0" baseline="0" noProof="0">
              <a:ln>
                <a:noFill/>
              </a:ln>
              <a:solidFill>
                <a:prstClr val="black"/>
              </a:solidFill>
              <a:effectLst/>
              <a:uLnTx/>
              <a:uFillTx/>
              <a:latin typeface="+mn-lt"/>
              <a:ea typeface="+mn-ea"/>
              <a:cs typeface="+mn-cs"/>
            </a:rPr>
            <a:t>Embedded Generation</a:t>
          </a:r>
        </a:p>
        <a:p>
          <a:pPr marL="0" marR="0" lvl="0" indent="0" defTabSz="914400" eaLnBrk="1" fontAlgn="auto" latinLnBrk="0" hangingPunct="1">
            <a:lnSpc>
              <a:spcPct val="100000"/>
            </a:lnSpc>
            <a:spcBef>
              <a:spcPts val="0"/>
            </a:spcBef>
            <a:spcAft>
              <a:spcPts val="0"/>
            </a:spcAft>
            <a:buClrTx/>
            <a:buSzTx/>
            <a:buFontTx/>
            <a:buNone/>
            <a:tabLst/>
            <a:defRPr/>
          </a:pPr>
          <a:r>
            <a:rPr kumimoji="0" lang="en-AU" sz="1100" b="0" i="0" u="none" strike="noStrike" kern="0" cap="none" spc="0" normalizeH="0" baseline="0" noProof="0">
              <a:ln>
                <a:noFill/>
              </a:ln>
              <a:solidFill>
                <a:prstClr val="black"/>
              </a:solidFill>
              <a:effectLst/>
              <a:uLnTx/>
              <a:uFillTx/>
              <a:latin typeface="+mn-lt"/>
              <a:ea typeface="+mn-ea"/>
              <a:cs typeface="+mn-cs"/>
            </a:rPr>
            <a:t>The embedded generation reported for the substation is the nameplate rating of embedded generation connected to the low voltage side of the substation.   </a:t>
          </a:r>
        </a:p>
        <a:p>
          <a:endParaRPr lang="en-AU"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FDCF1-F6FB-4BD3-A386-242EA7F342CC}">
  <sheetPr codeName="Sheet30"/>
  <dimension ref="A1"/>
  <sheetViews>
    <sheetView showGridLines="0" tabSelected="1" zoomScale="110" zoomScaleNormal="110" workbookViewId="0">
      <selection activeCell="P20" sqref="P20"/>
    </sheetView>
  </sheetViews>
  <sheetFormatPr defaultRowHeight="15" x14ac:dyDescent="0.25"/>
  <sheetData/>
  <sheetProtection algorithmName="SHA-512" hashValue="5mSUOAxU6NP7bnWvrsAVE69I8ULG3mHjc2BQIdcCHlmT/8w2WRqw5mHLIE4/uaVs0mlzLZK0OW8Vx98TOBvDug==" saltValue="fHFc8DV2t8qsVIm+yueCe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53"/>
  <sheetViews>
    <sheetView showGridLines="0" topLeftCell="A32"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689</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692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693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694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90.7</v>
      </c>
      <c r="K26" s="46"/>
      <c r="L26" s="81">
        <v>90.7</v>
      </c>
      <c r="M26" s="46"/>
      <c r="N26" s="81">
        <v>90.7</v>
      </c>
      <c r="O26" s="46"/>
      <c r="P26" s="81">
        <v>90.7</v>
      </c>
      <c r="Q26" s="47"/>
      <c r="R26" s="46"/>
      <c r="S26" s="81">
        <v>90.7</v>
      </c>
      <c r="T26" s="46"/>
      <c r="U26" s="81">
        <v>93.7</v>
      </c>
      <c r="V26" s="46"/>
      <c r="W26" s="81">
        <v>93.7</v>
      </c>
      <c r="X26" s="47"/>
      <c r="Y26" s="47"/>
      <c r="Z26" s="47"/>
      <c r="AA26" s="46"/>
      <c r="AB26" s="3">
        <v>93.7</v>
      </c>
      <c r="AC26" s="50">
        <v>93.7</v>
      </c>
      <c r="AD26" s="47"/>
      <c r="AE26" s="46"/>
      <c r="AF26" s="4">
        <v>93.7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23.9</v>
      </c>
      <c r="K28" s="46"/>
      <c r="L28" s="81">
        <v>23.6</v>
      </c>
      <c r="M28" s="46"/>
      <c r="N28" s="81">
        <v>23.5</v>
      </c>
      <c r="O28" s="46"/>
      <c r="P28" s="81">
        <v>23.5</v>
      </c>
      <c r="Q28" s="47"/>
      <c r="R28" s="46"/>
      <c r="S28" s="81">
        <v>23.7</v>
      </c>
      <c r="T28" s="46"/>
      <c r="U28" s="81">
        <v>14.3</v>
      </c>
      <c r="V28" s="46"/>
      <c r="W28" s="81">
        <v>14.3</v>
      </c>
      <c r="X28" s="47"/>
      <c r="Y28" s="47"/>
      <c r="Z28" s="47"/>
      <c r="AA28" s="46"/>
      <c r="AB28" s="3">
        <v>14.1</v>
      </c>
      <c r="AC28" s="50">
        <v>14.1</v>
      </c>
      <c r="AD28" s="47"/>
      <c r="AE28" s="46"/>
      <c r="AF28" s="4">
        <v>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v>
      </c>
      <c r="K31" s="46"/>
      <c r="L31" s="83">
        <v>0.98</v>
      </c>
      <c r="M31" s="46"/>
      <c r="N31" s="83">
        <v>0.98</v>
      </c>
      <c r="O31" s="46"/>
      <c r="P31" s="83">
        <v>0.98</v>
      </c>
      <c r="Q31" s="47"/>
      <c r="R31" s="46"/>
      <c r="S31" s="83">
        <v>0.98</v>
      </c>
      <c r="T31" s="46"/>
      <c r="U31" s="83">
        <v>0.94599999999999995</v>
      </c>
      <c r="V31" s="46"/>
      <c r="W31" s="83">
        <v>0.94599999999999995</v>
      </c>
      <c r="X31" s="47"/>
      <c r="Y31" s="47"/>
      <c r="Z31" s="47"/>
      <c r="AA31" s="46"/>
      <c r="AB31" s="7">
        <v>0.94599999999999995</v>
      </c>
      <c r="AC31" s="53">
        <v>0.94599999999999995</v>
      </c>
      <c r="AD31" s="47"/>
      <c r="AE31" s="46"/>
      <c r="AF31" s="8">
        <v>0.94599999999999995</v>
      </c>
    </row>
    <row r="32" spans="4:32" ht="13.15" customHeight="1" x14ac:dyDescent="0.25">
      <c r="E32" s="48" t="s">
        <v>329</v>
      </c>
      <c r="F32" s="47"/>
      <c r="G32" s="47"/>
      <c r="H32" s="47"/>
      <c r="I32" s="49"/>
      <c r="J32" s="81">
        <v>48</v>
      </c>
      <c r="K32" s="46"/>
      <c r="L32" s="81">
        <v>48</v>
      </c>
      <c r="M32" s="46"/>
      <c r="N32" s="81">
        <v>48</v>
      </c>
      <c r="O32" s="46"/>
      <c r="P32" s="81">
        <v>48</v>
      </c>
      <c r="Q32" s="47"/>
      <c r="R32" s="46"/>
      <c r="S32" s="81">
        <v>48</v>
      </c>
      <c r="T32" s="46"/>
      <c r="U32" s="81">
        <v>50.4</v>
      </c>
      <c r="V32" s="46"/>
      <c r="W32" s="81">
        <v>50.4</v>
      </c>
      <c r="X32" s="47"/>
      <c r="Y32" s="47"/>
      <c r="Z32" s="47"/>
      <c r="AA32" s="46"/>
      <c r="AB32" s="3">
        <v>50.4</v>
      </c>
      <c r="AC32" s="50">
        <v>50.4</v>
      </c>
      <c r="AD32" s="47"/>
      <c r="AE32" s="46"/>
      <c r="AF32" s="4">
        <v>50.4</v>
      </c>
    </row>
    <row r="33" spans="5:32" ht="13.15" customHeight="1" x14ac:dyDescent="0.25">
      <c r="E33" s="51" t="s">
        <v>331</v>
      </c>
      <c r="F33" s="47"/>
      <c r="G33" s="47"/>
      <c r="H33" s="47"/>
      <c r="I33" s="49"/>
      <c r="J33" s="82">
        <v>22</v>
      </c>
      <c r="K33" s="46"/>
      <c r="L33" s="82">
        <v>21.7</v>
      </c>
      <c r="M33" s="46"/>
      <c r="N33" s="82">
        <v>21.6</v>
      </c>
      <c r="O33" s="46"/>
      <c r="P33" s="82">
        <v>21.6</v>
      </c>
      <c r="Q33" s="47"/>
      <c r="R33" s="46"/>
      <c r="S33" s="82">
        <v>21.8</v>
      </c>
      <c r="T33" s="46"/>
      <c r="U33" s="82">
        <v>13.5</v>
      </c>
      <c r="V33" s="46"/>
      <c r="W33" s="82">
        <v>13.5</v>
      </c>
      <c r="X33" s="47"/>
      <c r="Y33" s="47"/>
      <c r="Z33" s="47"/>
      <c r="AA33" s="46"/>
      <c r="AB33" s="9">
        <v>13.3</v>
      </c>
      <c r="AC33" s="52">
        <v>13.3</v>
      </c>
      <c r="AD33" s="47"/>
      <c r="AE33" s="46"/>
      <c r="AF33" s="10">
        <v>13.2</v>
      </c>
    </row>
    <row r="34" spans="5:32"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1.1000000000000001</v>
      </c>
      <c r="T34" s="46"/>
      <c r="U34" s="80">
        <v>0.7</v>
      </c>
      <c r="V34" s="46"/>
      <c r="W34" s="80">
        <v>0.7</v>
      </c>
      <c r="X34" s="47"/>
      <c r="Y34" s="47"/>
      <c r="Z34" s="47"/>
      <c r="AA34" s="46"/>
      <c r="AB34" s="5">
        <v>0.7</v>
      </c>
      <c r="AC34" s="45">
        <v>0.7</v>
      </c>
      <c r="AD34" s="47"/>
      <c r="AE34" s="46"/>
      <c r="AF34" s="6">
        <v>0.7</v>
      </c>
    </row>
    <row r="35" spans="5:32"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70</v>
      </c>
      <c r="K43" s="46"/>
      <c r="L43" s="81">
        <v>70</v>
      </c>
      <c r="M43" s="46"/>
      <c r="N43" s="81">
        <v>70</v>
      </c>
      <c r="O43" s="46"/>
      <c r="P43" s="81">
        <v>70</v>
      </c>
      <c r="Q43" s="47"/>
      <c r="R43" s="46"/>
      <c r="S43" s="81">
        <v>70</v>
      </c>
      <c r="T43" s="46"/>
      <c r="U43" s="81">
        <v>70</v>
      </c>
      <c r="V43" s="46"/>
      <c r="W43" s="81">
        <v>70</v>
      </c>
      <c r="X43" s="47"/>
      <c r="Y43" s="47"/>
      <c r="Z43" s="47"/>
      <c r="AA43" s="46"/>
      <c r="AB43" s="3">
        <v>70</v>
      </c>
      <c r="AC43" s="50">
        <v>70</v>
      </c>
      <c r="AD43" s="47"/>
      <c r="AE43" s="46"/>
      <c r="AF43" s="4">
        <v>70</v>
      </c>
    </row>
    <row r="44" spans="5:32" ht="20.100000000000001" customHeight="1" x14ac:dyDescent="0.25">
      <c r="E44" s="48" t="s">
        <v>310</v>
      </c>
      <c r="F44" s="47"/>
      <c r="G44" s="47"/>
      <c r="H44" s="47"/>
      <c r="I44" s="49"/>
      <c r="J44" s="81">
        <v>35</v>
      </c>
      <c r="K44" s="46"/>
      <c r="L44" s="81">
        <v>35</v>
      </c>
      <c r="M44" s="46"/>
      <c r="N44" s="81">
        <v>35</v>
      </c>
      <c r="O44" s="46"/>
      <c r="P44" s="81">
        <v>35</v>
      </c>
      <c r="Q44" s="47"/>
      <c r="R44" s="46"/>
      <c r="S44" s="81">
        <v>35</v>
      </c>
      <c r="T44" s="46"/>
      <c r="U44" s="81">
        <v>35</v>
      </c>
      <c r="V44" s="46"/>
      <c r="W44" s="81">
        <v>35</v>
      </c>
      <c r="X44" s="47"/>
      <c r="Y44" s="47"/>
      <c r="Z44" s="47"/>
      <c r="AA44" s="46"/>
      <c r="AB44" s="3">
        <v>35</v>
      </c>
      <c r="AC44" s="50">
        <v>35</v>
      </c>
      <c r="AD44" s="47"/>
      <c r="AE44" s="46"/>
      <c r="AF44" s="4">
        <v>35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amzhsTNaXRo2qGpmbU2SufnwPGcjp3L7GbRkKpbYeAXOT0p/g/wtrfATId0/2vpNjFBT2N6ulYHaICWH7DG4Q==" saltValue="oSKlcUXITMWyYj6YtuPTo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92B22C5-3F92-42B0-8EE1-F07C514FF89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ALST - Alfred Street (33/11kV)</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F91A-B501-4CF3-BDFB-0596EB70E93D}">
  <sheetPr codeName="Sheet53"/>
  <dimension ref="A1:AK53"/>
  <sheetViews>
    <sheetView showGridLines="0" topLeftCell="A34" zoomScale="160" zoomScaleNormal="160" workbookViewId="0">
      <selection activeCell="AK44" sqref="AK44:AL45"/>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1139</v>
      </c>
      <c r="J3" s="69"/>
      <c r="K3" s="69"/>
      <c r="L3" s="69"/>
      <c r="M3" s="69"/>
      <c r="N3" s="69"/>
      <c r="O3" s="69"/>
      <c r="P3" s="69"/>
      <c r="Q3" s="69"/>
      <c r="R3" s="69"/>
      <c r="S3" s="69"/>
      <c r="T3"/>
      <c r="U3"/>
      <c r="V3" s="71" t="s">
        <v>645</v>
      </c>
      <c r="W3" s="69"/>
      <c r="X3"/>
      <c r="Y3" s="72" t="s">
        <v>995</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1140</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1141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1142</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153.9</v>
      </c>
      <c r="K26" s="46"/>
      <c r="L26" s="81">
        <v>153.9</v>
      </c>
      <c r="M26" s="46"/>
      <c r="N26" s="81">
        <v>153.9</v>
      </c>
      <c r="O26" s="46"/>
      <c r="P26" s="81">
        <v>153.9</v>
      </c>
      <c r="Q26" s="47"/>
      <c r="R26" s="46"/>
      <c r="S26" s="81">
        <v>153.9</v>
      </c>
      <c r="T26" s="46"/>
      <c r="U26" s="81">
        <v>171.5</v>
      </c>
      <c r="V26" s="46"/>
      <c r="W26" s="81">
        <v>171.5</v>
      </c>
      <c r="X26" s="47"/>
      <c r="Y26" s="47"/>
      <c r="Z26" s="47"/>
      <c r="AA26" s="46"/>
      <c r="AB26" s="3">
        <v>171.5</v>
      </c>
      <c r="AC26" s="50">
        <v>171.5</v>
      </c>
      <c r="AD26" s="47"/>
      <c r="AE26" s="46"/>
      <c r="AF26" s="4">
        <v>171.5</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48.9</v>
      </c>
      <c r="K28" s="46"/>
      <c r="L28" s="81">
        <v>48.7</v>
      </c>
      <c r="M28" s="46"/>
      <c r="N28" s="81">
        <v>48.8</v>
      </c>
      <c r="O28" s="46"/>
      <c r="P28" s="81">
        <v>49.3</v>
      </c>
      <c r="Q28" s="47"/>
      <c r="R28" s="46"/>
      <c r="S28" s="81">
        <v>50.1</v>
      </c>
      <c r="T28" s="46"/>
      <c r="U28" s="81">
        <v>32.4</v>
      </c>
      <c r="V28" s="46"/>
      <c r="W28" s="81">
        <v>32.200000000000003</v>
      </c>
      <c r="X28" s="47"/>
      <c r="Y28" s="47"/>
      <c r="Z28" s="47"/>
      <c r="AA28" s="46"/>
      <c r="AB28" s="3">
        <v>32.1</v>
      </c>
      <c r="AC28" s="50">
        <v>32.200000000000003</v>
      </c>
      <c r="AD28" s="47"/>
      <c r="AE28" s="46"/>
      <c r="AF28" s="4">
        <v>32.4</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0.98299999999999998</v>
      </c>
      <c r="K31" s="46"/>
      <c r="L31" s="83">
        <v>0.98299999999999998</v>
      </c>
      <c r="M31" s="46"/>
      <c r="N31" s="83">
        <v>0.98299999999999998</v>
      </c>
      <c r="O31" s="46"/>
      <c r="P31" s="83">
        <v>0.98299999999999998</v>
      </c>
      <c r="Q31" s="47"/>
      <c r="R31" s="46"/>
      <c r="S31" s="83">
        <v>0.98299999999999998</v>
      </c>
      <c r="T31" s="46"/>
      <c r="U31" s="83">
        <v>0.996</v>
      </c>
      <c r="V31" s="46"/>
      <c r="W31" s="83">
        <v>0.996</v>
      </c>
      <c r="X31" s="47"/>
      <c r="Y31" s="47"/>
      <c r="Z31" s="47"/>
      <c r="AA31" s="46"/>
      <c r="AB31" s="7">
        <v>0.996</v>
      </c>
      <c r="AC31" s="53">
        <v>0.996</v>
      </c>
      <c r="AD31" s="47"/>
      <c r="AE31" s="46"/>
      <c r="AF31" s="8">
        <v>0.996</v>
      </c>
    </row>
    <row r="32" spans="4:32" ht="13.15" customHeight="1" x14ac:dyDescent="0.25">
      <c r="D32"/>
      <c r="E32" s="48" t="s">
        <v>329</v>
      </c>
      <c r="F32" s="47"/>
      <c r="G32" s="47"/>
      <c r="H32" s="47"/>
      <c r="I32" s="49"/>
      <c r="J32" s="81">
        <v>85.8</v>
      </c>
      <c r="K32" s="46"/>
      <c r="L32" s="81">
        <v>85.8</v>
      </c>
      <c r="M32" s="46"/>
      <c r="N32" s="81">
        <v>85.8</v>
      </c>
      <c r="O32" s="46"/>
      <c r="P32" s="81">
        <v>85.8</v>
      </c>
      <c r="Q32" s="47"/>
      <c r="R32" s="46"/>
      <c r="S32" s="81">
        <v>85.8</v>
      </c>
      <c r="T32" s="46"/>
      <c r="U32" s="81">
        <v>92.1</v>
      </c>
      <c r="V32" s="46"/>
      <c r="W32" s="81">
        <v>92.1</v>
      </c>
      <c r="X32" s="47"/>
      <c r="Y32" s="47"/>
      <c r="Z32" s="47"/>
      <c r="AA32" s="46"/>
      <c r="AB32" s="3">
        <v>92.1</v>
      </c>
      <c r="AC32" s="50">
        <v>92.1</v>
      </c>
      <c r="AD32" s="47"/>
      <c r="AE32" s="46"/>
      <c r="AF32" s="4">
        <v>92.1</v>
      </c>
    </row>
    <row r="33" spans="5:37" ht="13.15" customHeight="1" x14ac:dyDescent="0.25">
      <c r="E33" s="51" t="s">
        <v>331</v>
      </c>
      <c r="F33" s="47"/>
      <c r="G33" s="47"/>
      <c r="H33" s="47"/>
      <c r="I33" s="49"/>
      <c r="J33" s="82">
        <v>46.5</v>
      </c>
      <c r="K33" s="46"/>
      <c r="L33" s="82">
        <v>46.3</v>
      </c>
      <c r="M33" s="46"/>
      <c r="N33" s="82">
        <v>46.4</v>
      </c>
      <c r="O33" s="46"/>
      <c r="P33" s="82">
        <v>46.9</v>
      </c>
      <c r="Q33" s="47"/>
      <c r="R33" s="46"/>
      <c r="S33" s="82">
        <v>47.7</v>
      </c>
      <c r="T33" s="46"/>
      <c r="U33" s="82">
        <v>30.3</v>
      </c>
      <c r="V33" s="46"/>
      <c r="W33" s="82">
        <v>30.2</v>
      </c>
      <c r="X33" s="47"/>
      <c r="Y33" s="47"/>
      <c r="Z33" s="47"/>
      <c r="AA33" s="46"/>
      <c r="AB33" s="9">
        <v>30.1</v>
      </c>
      <c r="AC33" s="52">
        <v>30.1</v>
      </c>
      <c r="AD33" s="47"/>
      <c r="AE33" s="46"/>
      <c r="AF33" s="10">
        <v>30.3</v>
      </c>
      <c r="AG33"/>
      <c r="AH33"/>
      <c r="AI33"/>
      <c r="AJ33"/>
      <c r="AK33"/>
    </row>
    <row r="34" spans="5:37" ht="20.25" customHeight="1" x14ac:dyDescent="0.25">
      <c r="E34" s="48" t="s">
        <v>662</v>
      </c>
      <c r="F34" s="47"/>
      <c r="G34" s="47"/>
      <c r="H34" s="47"/>
      <c r="I34" s="49"/>
      <c r="J34" s="80">
        <v>2.2999999999999998</v>
      </c>
      <c r="K34" s="46"/>
      <c r="L34" s="80">
        <v>2.2999999999999998</v>
      </c>
      <c r="M34" s="46"/>
      <c r="N34" s="80">
        <v>2.2999999999999998</v>
      </c>
      <c r="O34" s="46"/>
      <c r="P34" s="80">
        <v>2.2999999999999998</v>
      </c>
      <c r="Q34" s="47"/>
      <c r="R34" s="46"/>
      <c r="S34" s="80">
        <v>2.4</v>
      </c>
      <c r="T34" s="46"/>
      <c r="U34" s="80">
        <v>1.5</v>
      </c>
      <c r="V34" s="46"/>
      <c r="W34" s="80">
        <v>1.5</v>
      </c>
      <c r="X34" s="47"/>
      <c r="Y34" s="47"/>
      <c r="Z34" s="47"/>
      <c r="AA34" s="46"/>
      <c r="AB34" s="5">
        <v>1.5</v>
      </c>
      <c r="AC34" s="45">
        <v>1.5</v>
      </c>
      <c r="AD34" s="47"/>
      <c r="AE34" s="46"/>
      <c r="AF34" s="6">
        <v>1.5</v>
      </c>
      <c r="AG34"/>
      <c r="AH34"/>
      <c r="AI34"/>
      <c r="AJ34"/>
      <c r="AK34"/>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c r="AG35"/>
      <c r="AH35"/>
      <c r="AI35"/>
      <c r="AJ35"/>
      <c r="AK35"/>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c r="AG36"/>
      <c r="AH36"/>
      <c r="AI36"/>
      <c r="AJ36"/>
      <c r="AK3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c r="AG37"/>
      <c r="AH37"/>
      <c r="AI37"/>
      <c r="AJ37"/>
      <c r="AK37"/>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c r="AG38"/>
      <c r="AH38"/>
      <c r="AI38"/>
      <c r="AJ38"/>
      <c r="AK38"/>
    </row>
    <row r="39" spans="5:37"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c r="AG39"/>
      <c r="AH39"/>
      <c r="AI39"/>
      <c r="AJ39"/>
      <c r="AK39"/>
    </row>
    <row r="40" spans="5:37" x14ac:dyDescent="0.25">
      <c r="E40" s="48" t="s">
        <v>346</v>
      </c>
      <c r="F40" s="47"/>
      <c r="G40" s="47"/>
      <c r="H40" s="47"/>
      <c r="I40" s="49"/>
      <c r="J40" s="81">
        <v>4</v>
      </c>
      <c r="K40" s="46"/>
      <c r="L40" s="81">
        <v>4</v>
      </c>
      <c r="M40" s="46"/>
      <c r="N40" s="81">
        <v>4</v>
      </c>
      <c r="O40" s="46"/>
      <c r="P40" s="81">
        <v>4</v>
      </c>
      <c r="Q40" s="47"/>
      <c r="R40" s="46"/>
      <c r="S40" s="81">
        <v>4</v>
      </c>
      <c r="T40" s="46"/>
      <c r="U40" s="81">
        <v>4</v>
      </c>
      <c r="V40" s="46"/>
      <c r="W40" s="81">
        <v>4</v>
      </c>
      <c r="X40" s="47"/>
      <c r="Y40" s="47"/>
      <c r="Z40" s="47"/>
      <c r="AA40" s="46"/>
      <c r="AB40" s="3">
        <v>4</v>
      </c>
      <c r="AC40" s="50">
        <v>4</v>
      </c>
      <c r="AD40" s="47"/>
      <c r="AE40" s="46"/>
      <c r="AF40" s="4">
        <v>4</v>
      </c>
      <c r="AG40"/>
      <c r="AH40"/>
      <c r="AI40"/>
      <c r="AJ40"/>
      <c r="AK40"/>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c r="AG41"/>
      <c r="AH41"/>
      <c r="AI41"/>
      <c r="AJ41"/>
      <c r="AK41"/>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c r="AG42"/>
      <c r="AH42"/>
      <c r="AI42"/>
      <c r="AJ42"/>
      <c r="AK42"/>
    </row>
    <row r="43" spans="5:37" ht="20.100000000000001" customHeight="1" x14ac:dyDescent="0.25">
      <c r="E43" s="48" t="s">
        <v>352</v>
      </c>
      <c r="F43" s="47"/>
      <c r="G43" s="47"/>
      <c r="H43" s="47"/>
      <c r="I43" s="49"/>
      <c r="J43" s="81">
        <v>64</v>
      </c>
      <c r="K43" s="46"/>
      <c r="L43" s="81">
        <v>64</v>
      </c>
      <c r="M43" s="46"/>
      <c r="N43" s="81">
        <v>64</v>
      </c>
      <c r="O43" s="46"/>
      <c r="P43" s="81">
        <v>64</v>
      </c>
      <c r="Q43" s="47"/>
      <c r="R43" s="46"/>
      <c r="S43" s="81">
        <v>64</v>
      </c>
      <c r="T43" s="46"/>
      <c r="U43" s="81">
        <v>64</v>
      </c>
      <c r="V43" s="46"/>
      <c r="W43" s="81">
        <v>64</v>
      </c>
      <c r="X43" s="47"/>
      <c r="Y43" s="47"/>
      <c r="Z43" s="47"/>
      <c r="AA43" s="46"/>
      <c r="AB43" s="3">
        <v>64</v>
      </c>
      <c r="AC43" s="50">
        <v>64</v>
      </c>
      <c r="AD43" s="47"/>
      <c r="AE43" s="46"/>
      <c r="AF43" s="4">
        <v>64</v>
      </c>
      <c r="AG43"/>
      <c r="AH43"/>
      <c r="AI43"/>
      <c r="AJ43"/>
      <c r="AK43"/>
    </row>
    <row r="44" spans="5:37" ht="20.100000000000001" customHeight="1" x14ac:dyDescent="0.25">
      <c r="E44" s="48" t="s">
        <v>310</v>
      </c>
      <c r="F44" s="47"/>
      <c r="G44" s="47"/>
      <c r="H44" s="47"/>
      <c r="I44" s="49"/>
      <c r="J44" s="81">
        <v>32</v>
      </c>
      <c r="K44" s="46"/>
      <c r="L44" s="81">
        <v>32</v>
      </c>
      <c r="M44" s="46"/>
      <c r="N44" s="81">
        <v>32</v>
      </c>
      <c r="O44" s="46"/>
      <c r="P44" s="81">
        <v>32</v>
      </c>
      <c r="Q44" s="47"/>
      <c r="R44" s="46"/>
      <c r="S44" s="81">
        <v>32</v>
      </c>
      <c r="T44" s="46"/>
      <c r="U44" s="81">
        <v>32</v>
      </c>
      <c r="V44" s="46"/>
      <c r="W44" s="81">
        <v>32</v>
      </c>
      <c r="X44" s="47"/>
      <c r="Y44" s="47"/>
      <c r="Z44" s="47"/>
      <c r="AA44" s="46"/>
      <c r="AB44" s="3">
        <v>32</v>
      </c>
      <c r="AC44" s="50">
        <v>32</v>
      </c>
      <c r="AD44" s="47"/>
      <c r="AE44" s="46"/>
      <c r="AF44" s="4">
        <v>32</v>
      </c>
      <c r="AG44"/>
      <c r="AH44"/>
      <c r="AI44"/>
      <c r="AJ44"/>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c r="AG45"/>
      <c r="AH45"/>
      <c r="AI45"/>
      <c r="AJ45"/>
      <c r="AK45"/>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c r="AG46"/>
      <c r="AH46"/>
      <c r="AI46"/>
      <c r="AJ46"/>
      <c r="AK4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c r="AG47"/>
      <c r="AH47"/>
      <c r="AI47"/>
      <c r="AJ47"/>
      <c r="AK47"/>
    </row>
    <row r="48" spans="5:37"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c r="AG48"/>
      <c r="AH48"/>
      <c r="AI48"/>
      <c r="AJ48"/>
      <c r="AK48"/>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7CwuvKs8FmyWxJVQBgKbI58mTblVU4u3UeEHvi5tCvpWZBNxlrSz/HXxtMvPxpXGI+fXKG7P5+9Mmp8AxfW1Dw==" saltValue="BIflKBHLnri10o6lgQo3QQ=="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328C210B-6E82-45E4-B283-AB82D28B84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GLEL33 - Glenella 33kV (66/33kV)</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AK53"/>
  <sheetViews>
    <sheetView showGridLines="0" topLeftCell="A31"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1143</v>
      </c>
      <c r="J3" s="69"/>
      <c r="K3" s="69"/>
      <c r="L3" s="69"/>
      <c r="M3" s="69"/>
      <c r="N3" s="69"/>
      <c r="O3" s="69"/>
      <c r="P3" s="69"/>
      <c r="Q3" s="69"/>
      <c r="R3" s="69"/>
      <c r="S3" s="69"/>
      <c r="V3" s="71" t="s">
        <v>645</v>
      </c>
      <c r="W3" s="69"/>
      <c r="Y3" s="72" t="s">
        <v>1144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1146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1147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15.6</v>
      </c>
      <c r="K26" s="46"/>
      <c r="L26" s="81">
        <v>15.6</v>
      </c>
      <c r="M26" s="46"/>
      <c r="N26" s="81">
        <v>15.6</v>
      </c>
      <c r="O26" s="46"/>
      <c r="P26" s="81">
        <v>15.6</v>
      </c>
      <c r="Q26" s="47"/>
      <c r="R26" s="46"/>
      <c r="S26" s="81">
        <v>15.6</v>
      </c>
      <c r="T26" s="46"/>
      <c r="U26" s="81">
        <v>16.7</v>
      </c>
      <c r="V26" s="46"/>
      <c r="W26" s="81">
        <v>16.7</v>
      </c>
      <c r="X26" s="47"/>
      <c r="Y26" s="47"/>
      <c r="Z26" s="47"/>
      <c r="AA26" s="46"/>
      <c r="AB26" s="3">
        <v>16.7</v>
      </c>
      <c r="AC26" s="50">
        <v>16.7</v>
      </c>
      <c r="AD26" s="47"/>
      <c r="AE26" s="46"/>
      <c r="AF26" s="4">
        <v>16.7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v>
      </c>
      <c r="K28" s="46"/>
      <c r="L28" s="81">
        <v>1.6</v>
      </c>
      <c r="M28" s="46"/>
      <c r="N28" s="81">
        <v>1.6</v>
      </c>
      <c r="O28" s="46"/>
      <c r="P28" s="81">
        <v>1.6</v>
      </c>
      <c r="Q28" s="47"/>
      <c r="R28" s="46"/>
      <c r="S28" s="81">
        <v>1.7</v>
      </c>
      <c r="T28" s="46"/>
      <c r="U28" s="81">
        <v>1.3</v>
      </c>
      <c r="V28" s="46"/>
      <c r="W28" s="81">
        <v>1.3</v>
      </c>
      <c r="X28" s="47"/>
      <c r="Y28" s="47"/>
      <c r="Z28" s="47"/>
      <c r="AA28" s="46"/>
      <c r="AB28" s="3">
        <v>1.3</v>
      </c>
      <c r="AC28" s="50">
        <v>1.3</v>
      </c>
      <c r="AD28" s="47"/>
      <c r="AE28" s="46"/>
      <c r="AF28" s="4">
        <v>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0.999</v>
      </c>
      <c r="M31" s="46"/>
      <c r="N31" s="83">
        <v>0.999</v>
      </c>
      <c r="O31" s="46"/>
      <c r="P31" s="83">
        <v>0.999</v>
      </c>
      <c r="Q31" s="47"/>
      <c r="R31" s="46"/>
      <c r="S31" s="83">
        <v>0.997</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9.6999999999999993</v>
      </c>
      <c r="K32" s="46"/>
      <c r="L32" s="81">
        <v>9.6999999999999993</v>
      </c>
      <c r="M32" s="46"/>
      <c r="N32" s="81">
        <v>9.6999999999999993</v>
      </c>
      <c r="O32" s="46"/>
      <c r="P32" s="81">
        <v>9.6999999999999993</v>
      </c>
      <c r="Q32" s="47"/>
      <c r="R32" s="46"/>
      <c r="S32" s="81">
        <v>9.6999999999999993</v>
      </c>
      <c r="T32" s="46"/>
      <c r="U32" s="81">
        <v>10.199999999999999</v>
      </c>
      <c r="V32" s="46"/>
      <c r="W32" s="81">
        <v>10.199999999999999</v>
      </c>
      <c r="X32" s="47"/>
      <c r="Y32" s="47"/>
      <c r="Z32" s="47"/>
      <c r="AA32" s="46"/>
      <c r="AB32" s="3">
        <v>10.199999999999999</v>
      </c>
      <c r="AC32" s="50">
        <v>10.199999999999999</v>
      </c>
      <c r="AD32" s="47"/>
      <c r="AE32" s="46"/>
      <c r="AF32" s="4">
        <v>10.199999999999999</v>
      </c>
    </row>
    <row r="33" spans="5:37" ht="13.15" customHeight="1" x14ac:dyDescent="0.25">
      <c r="E33" s="51" t="s">
        <v>331</v>
      </c>
      <c r="F33" s="47"/>
      <c r="G33" s="47"/>
      <c r="H33" s="47"/>
      <c r="I33" s="49"/>
      <c r="J33" s="82">
        <v>1.6</v>
      </c>
      <c r="K33" s="46"/>
      <c r="L33" s="82">
        <v>1.5</v>
      </c>
      <c r="M33" s="46"/>
      <c r="N33" s="82">
        <v>1.5</v>
      </c>
      <c r="O33" s="46"/>
      <c r="P33" s="82">
        <v>1.5</v>
      </c>
      <c r="Q33" s="47"/>
      <c r="R33" s="46"/>
      <c r="S33" s="82">
        <v>1.6</v>
      </c>
      <c r="T33" s="46"/>
      <c r="U33" s="82">
        <v>1.3</v>
      </c>
      <c r="V33" s="46"/>
      <c r="W33" s="82">
        <v>1.3</v>
      </c>
      <c r="X33" s="47"/>
      <c r="Y33" s="47"/>
      <c r="Z33" s="47"/>
      <c r="AA33" s="46"/>
      <c r="AB33" s="9">
        <v>1.2</v>
      </c>
      <c r="AC33" s="52">
        <v>1.2</v>
      </c>
      <c r="AD33" s="47"/>
      <c r="AE33" s="46"/>
      <c r="AF33" s="10">
        <v>1.2</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849</v>
      </c>
      <c r="K35" s="46"/>
      <c r="L35" s="80" t="s">
        <v>849</v>
      </c>
      <c r="M35" s="46"/>
      <c r="N35" s="80" t="s">
        <v>849</v>
      </c>
      <c r="O35" s="46"/>
      <c r="P35" s="80" t="s">
        <v>849</v>
      </c>
      <c r="Q35" s="47"/>
      <c r="R35" s="46"/>
      <c r="S35" s="80" t="s">
        <v>849</v>
      </c>
      <c r="T35" s="46"/>
      <c r="U35" s="80" t="s">
        <v>849</v>
      </c>
      <c r="V35" s="46"/>
      <c r="W35" s="80" t="s">
        <v>849</v>
      </c>
      <c r="X35" s="47"/>
      <c r="Y35" s="47"/>
      <c r="Z35" s="47"/>
      <c r="AA35" s="46"/>
      <c r="AB35" s="5" t="s">
        <v>849</v>
      </c>
      <c r="AC35" s="45" t="s">
        <v>849</v>
      </c>
      <c r="AD35" s="47"/>
      <c r="AE35" s="46"/>
      <c r="AF35" s="6" t="s">
        <v>849</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7.5</v>
      </c>
      <c r="K39" s="46"/>
      <c r="L39" s="81">
        <v>7.5</v>
      </c>
      <c r="M39" s="46"/>
      <c r="N39" s="81">
        <v>7.5</v>
      </c>
      <c r="O39" s="46"/>
      <c r="P39" s="81">
        <v>7.5</v>
      </c>
      <c r="Q39" s="47"/>
      <c r="R39" s="46"/>
      <c r="S39" s="81">
        <v>7.5</v>
      </c>
      <c r="T39" s="46"/>
      <c r="U39" s="81">
        <v>7.5</v>
      </c>
      <c r="V39" s="46"/>
      <c r="W39" s="81">
        <v>7.5</v>
      </c>
      <c r="X39" s="47"/>
      <c r="Y39" s="47"/>
      <c r="Z39" s="47"/>
      <c r="AA39" s="46"/>
      <c r="AB39" s="3">
        <v>7.5</v>
      </c>
      <c r="AC39" s="50">
        <v>7.5</v>
      </c>
      <c r="AD39" s="47"/>
      <c r="AE39" s="46"/>
      <c r="AF39" s="4">
        <v>7.5</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uzR82pzp0QwDFfuCUselW5ONBA5My1KxNrKucORncbm4B11UjrSaOQLoS4YkWXqpKZ6FV/T+oW+bh/4SlFL3Q==" saltValue="7IvAzHT4gxP1xip/IPyRu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2588AFC-0767-40EE-9C80-3578975C6A3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GLEN - Glenden (66/11kV)</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AK53"/>
  <sheetViews>
    <sheetView showGridLines="0" topLeftCell="A34" zoomScale="160" zoomScaleNormal="160" workbookViewId="0">
      <selection activeCell="AK44" sqref="AK44: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1148</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1150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1151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47.4</v>
      </c>
      <c r="K26" s="46"/>
      <c r="L26" s="81">
        <v>47.4</v>
      </c>
      <c r="M26" s="46"/>
      <c r="N26" s="81">
        <v>47.4</v>
      </c>
      <c r="O26" s="46"/>
      <c r="P26" s="81">
        <v>47.4</v>
      </c>
      <c r="Q26" s="47"/>
      <c r="R26" s="46"/>
      <c r="S26" s="81">
        <v>47.4</v>
      </c>
      <c r="T26" s="46"/>
      <c r="U26" s="81">
        <v>53.3</v>
      </c>
      <c r="V26" s="46"/>
      <c r="W26" s="81">
        <v>53.3</v>
      </c>
      <c r="X26" s="47"/>
      <c r="Y26" s="47"/>
      <c r="Z26" s="47"/>
      <c r="AA26" s="46"/>
      <c r="AB26" s="3">
        <v>53.3</v>
      </c>
      <c r="AC26" s="50">
        <v>53.3</v>
      </c>
      <c r="AD26" s="47"/>
      <c r="AE26" s="46"/>
      <c r="AF26" s="4">
        <v>53.3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18.2</v>
      </c>
      <c r="K28" s="46"/>
      <c r="L28" s="81">
        <v>18</v>
      </c>
      <c r="M28" s="46"/>
      <c r="N28" s="81">
        <v>17.8</v>
      </c>
      <c r="O28" s="46"/>
      <c r="P28" s="81">
        <v>17.8</v>
      </c>
      <c r="Q28" s="47"/>
      <c r="R28" s="46"/>
      <c r="S28" s="81">
        <v>18</v>
      </c>
      <c r="T28" s="46"/>
      <c r="U28" s="81">
        <v>16</v>
      </c>
      <c r="V28" s="46"/>
      <c r="W28" s="81">
        <v>16</v>
      </c>
      <c r="X28" s="47"/>
      <c r="Y28" s="47"/>
      <c r="Z28" s="47"/>
      <c r="AA28" s="46"/>
      <c r="AB28" s="3">
        <v>15.9</v>
      </c>
      <c r="AC28" s="50">
        <v>15.9</v>
      </c>
      <c r="AD28" s="47"/>
      <c r="AE28" s="46"/>
      <c r="AF28" s="4">
        <v>15.9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1</v>
      </c>
      <c r="M31" s="46"/>
      <c r="N31" s="83">
        <v>1</v>
      </c>
      <c r="O31" s="46"/>
      <c r="P31" s="83">
        <v>1</v>
      </c>
      <c r="Q31" s="47"/>
      <c r="R31" s="46"/>
      <c r="S31" s="83">
        <v>0.999</v>
      </c>
      <c r="T31" s="46"/>
      <c r="U31" s="83">
        <v>0.95599999999999996</v>
      </c>
      <c r="V31" s="46"/>
      <c r="W31" s="83">
        <v>0.95599999999999996</v>
      </c>
      <c r="X31" s="47"/>
      <c r="Y31" s="47"/>
      <c r="Z31" s="47"/>
      <c r="AA31" s="46"/>
      <c r="AB31" s="7">
        <v>0.95599999999999996</v>
      </c>
      <c r="AC31" s="53">
        <v>0.95599999999999996</v>
      </c>
      <c r="AD31" s="47"/>
      <c r="AE31" s="46"/>
      <c r="AF31" s="8">
        <v>0.95599999999999996</v>
      </c>
    </row>
    <row r="32" spans="4:32" ht="13.15" customHeight="1" x14ac:dyDescent="0.25">
      <c r="E32" s="48" t="s">
        <v>329</v>
      </c>
      <c r="F32" s="47"/>
      <c r="G32" s="47"/>
      <c r="H32" s="47"/>
      <c r="I32" s="49"/>
      <c r="J32" s="81">
        <v>27.2</v>
      </c>
      <c r="K32" s="46"/>
      <c r="L32" s="81">
        <v>27.2</v>
      </c>
      <c r="M32" s="46"/>
      <c r="N32" s="81">
        <v>27.2</v>
      </c>
      <c r="O32" s="46"/>
      <c r="P32" s="81">
        <v>27.2</v>
      </c>
      <c r="Q32" s="47"/>
      <c r="R32" s="46"/>
      <c r="S32" s="81">
        <v>27.2</v>
      </c>
      <c r="T32" s="46"/>
      <c r="U32" s="81">
        <v>29.8</v>
      </c>
      <c r="V32" s="46"/>
      <c r="W32" s="81">
        <v>29.8</v>
      </c>
      <c r="X32" s="47"/>
      <c r="Y32" s="47"/>
      <c r="Z32" s="47"/>
      <c r="AA32" s="46"/>
      <c r="AB32" s="3">
        <v>29.8</v>
      </c>
      <c r="AC32" s="50">
        <v>29.8</v>
      </c>
      <c r="AD32" s="47"/>
      <c r="AE32" s="46"/>
      <c r="AF32" s="4">
        <v>29.8</v>
      </c>
    </row>
    <row r="33" spans="5:37" ht="13.15" customHeight="1" x14ac:dyDescent="0.25">
      <c r="E33" s="51" t="s">
        <v>331</v>
      </c>
      <c r="F33" s="47"/>
      <c r="G33" s="47"/>
      <c r="H33" s="47"/>
      <c r="I33" s="49"/>
      <c r="J33" s="82">
        <v>17.3</v>
      </c>
      <c r="K33" s="46"/>
      <c r="L33" s="82">
        <v>17</v>
      </c>
      <c r="M33" s="46"/>
      <c r="N33" s="82">
        <v>16.899999999999999</v>
      </c>
      <c r="O33" s="46"/>
      <c r="P33" s="82">
        <v>16.899999999999999</v>
      </c>
      <c r="Q33" s="47"/>
      <c r="R33" s="46"/>
      <c r="S33" s="82">
        <v>17.100000000000001</v>
      </c>
      <c r="T33" s="46"/>
      <c r="U33" s="82">
        <v>14.3</v>
      </c>
      <c r="V33" s="46"/>
      <c r="W33" s="82">
        <v>14.3</v>
      </c>
      <c r="X33" s="47"/>
      <c r="Y33" s="47"/>
      <c r="Z33" s="47"/>
      <c r="AA33" s="46"/>
      <c r="AB33" s="9">
        <v>14.2</v>
      </c>
      <c r="AC33" s="52">
        <v>14.2</v>
      </c>
      <c r="AD33" s="47"/>
      <c r="AE33" s="46"/>
      <c r="AF33" s="10">
        <v>14.2</v>
      </c>
    </row>
    <row r="34" spans="5:37" ht="20.25" customHeight="1" x14ac:dyDescent="0.25">
      <c r="E34" s="48" t="s">
        <v>662</v>
      </c>
      <c r="F34" s="47"/>
      <c r="G34" s="47"/>
      <c r="H34" s="47"/>
      <c r="I34" s="49"/>
      <c r="J34" s="80">
        <v>0.9</v>
      </c>
      <c r="K34" s="46"/>
      <c r="L34" s="80">
        <v>0.9</v>
      </c>
      <c r="M34" s="46"/>
      <c r="N34" s="80">
        <v>0.8</v>
      </c>
      <c r="O34" s="46"/>
      <c r="P34" s="80">
        <v>0.8</v>
      </c>
      <c r="Q34" s="47"/>
      <c r="R34" s="46"/>
      <c r="S34" s="80">
        <v>0.9</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2.2000000000000002</v>
      </c>
      <c r="K39" s="46"/>
      <c r="L39" s="81">
        <v>2.2000000000000002</v>
      </c>
      <c r="M39" s="46"/>
      <c r="N39" s="81">
        <v>2.2000000000000002</v>
      </c>
      <c r="O39" s="46"/>
      <c r="P39" s="81">
        <v>2.2000000000000002</v>
      </c>
      <c r="Q39" s="47"/>
      <c r="R39" s="46"/>
      <c r="S39" s="81">
        <v>2.2000000000000002</v>
      </c>
      <c r="T39" s="46"/>
      <c r="U39" s="81">
        <v>2.2000000000000002</v>
      </c>
      <c r="V39" s="46"/>
      <c r="W39" s="81">
        <v>2.2000000000000002</v>
      </c>
      <c r="X39" s="47"/>
      <c r="Y39" s="47"/>
      <c r="Z39" s="47"/>
      <c r="AA39" s="46"/>
      <c r="AB39" s="3">
        <v>2.2000000000000002</v>
      </c>
      <c r="AC39" s="50">
        <v>2.2000000000000002</v>
      </c>
      <c r="AD39" s="47"/>
      <c r="AE39" s="46"/>
      <c r="AF39" s="4">
        <v>2.2000000000000002</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1</v>
      </c>
      <c r="K41" s="46"/>
      <c r="L41" s="81">
        <v>1</v>
      </c>
      <c r="M41" s="46"/>
      <c r="N41" s="81">
        <v>1</v>
      </c>
      <c r="O41" s="46"/>
      <c r="P41" s="81">
        <v>1</v>
      </c>
      <c r="Q41" s="47"/>
      <c r="R41" s="46"/>
      <c r="S41" s="81">
        <v>1</v>
      </c>
      <c r="T41" s="46"/>
      <c r="U41" s="81">
        <v>1</v>
      </c>
      <c r="V41" s="46"/>
      <c r="W41" s="81">
        <v>1</v>
      </c>
      <c r="X41" s="47"/>
      <c r="Y41" s="47"/>
      <c r="Z41" s="47"/>
      <c r="AA41" s="46"/>
      <c r="AB41" s="3">
        <v>1</v>
      </c>
      <c r="AC41" s="50">
        <v>1</v>
      </c>
      <c r="AD41" s="47"/>
      <c r="AE41" s="46"/>
      <c r="AF41" s="4">
        <v>1</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7"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shLRpfMhcUWTKpjMvVBRdLNYuQXlLJmXc8Or4PSUS57G1H0lW2HiI1b4ri3eMMu40OhUjPJOukksZ46u9lSIQ==" saltValue="U1apm1iUenqCtoNLsm5AI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5D4445E-658F-4E48-9EF3-7BF441F6419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GLFS - Friend Street (66/11kV)</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B1:AI51"/>
  <sheetViews>
    <sheetView showGridLines="0" topLeftCell="A24" zoomScale="145" zoomScaleNormal="145" workbookViewId="0">
      <selection activeCell="AJ41" sqref="AJ41"/>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1152</v>
      </c>
      <c r="I3" s="69"/>
      <c r="J3" s="69"/>
      <c r="K3" s="69"/>
      <c r="L3" s="69"/>
      <c r="M3" s="69"/>
      <c r="N3" s="69"/>
      <c r="O3" s="69"/>
      <c r="P3" s="69"/>
      <c r="Q3" s="69"/>
      <c r="R3" s="69"/>
      <c r="U3" s="71" t="s">
        <v>645</v>
      </c>
      <c r="V3" s="69"/>
      <c r="X3" s="72" t="s">
        <v>1153</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1154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1155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184</v>
      </c>
      <c r="J24" s="46"/>
      <c r="K24" s="81">
        <v>184</v>
      </c>
      <c r="L24" s="46"/>
      <c r="M24" s="81">
        <v>184</v>
      </c>
      <c r="N24" s="46"/>
      <c r="O24" s="81">
        <v>184</v>
      </c>
      <c r="P24" s="47"/>
      <c r="Q24" s="46"/>
      <c r="R24" s="81">
        <v>184</v>
      </c>
      <c r="S24" s="46"/>
      <c r="T24" s="81">
        <v>208.8</v>
      </c>
      <c r="U24" s="46"/>
      <c r="V24" s="81">
        <v>208.8</v>
      </c>
      <c r="W24" s="47"/>
      <c r="X24" s="47"/>
      <c r="Y24" s="47"/>
      <c r="Z24" s="46"/>
      <c r="AA24" s="3">
        <v>208.8</v>
      </c>
      <c r="AB24" s="50">
        <v>208.8</v>
      </c>
      <c r="AC24" s="47"/>
      <c r="AD24" s="46"/>
      <c r="AE24" s="4">
        <v>208.8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53</v>
      </c>
      <c r="J26" s="46"/>
      <c r="K26" s="81">
        <v>52.3</v>
      </c>
      <c r="L26" s="46"/>
      <c r="M26" s="81">
        <v>51.7</v>
      </c>
      <c r="N26" s="46"/>
      <c r="O26" s="81">
        <v>51.4</v>
      </c>
      <c r="P26" s="47"/>
      <c r="Q26" s="46"/>
      <c r="R26" s="81">
        <v>51.4</v>
      </c>
      <c r="S26" s="46"/>
      <c r="T26" s="81">
        <v>48.6</v>
      </c>
      <c r="U26" s="46"/>
      <c r="V26" s="81">
        <v>48.6</v>
      </c>
      <c r="W26" s="47"/>
      <c r="X26" s="47"/>
      <c r="Y26" s="47"/>
      <c r="Z26" s="46"/>
      <c r="AA26" s="3">
        <v>48.6</v>
      </c>
      <c r="AB26" s="50">
        <v>48.6</v>
      </c>
      <c r="AC26" s="47"/>
      <c r="AD26" s="46"/>
      <c r="AE26" s="4">
        <v>48.7</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0.997</v>
      </c>
      <c r="J29" s="46"/>
      <c r="K29" s="83">
        <v>0.997</v>
      </c>
      <c r="L29" s="46"/>
      <c r="M29" s="83">
        <v>0.997</v>
      </c>
      <c r="N29" s="46"/>
      <c r="O29" s="83">
        <v>0.997</v>
      </c>
      <c r="P29" s="47"/>
      <c r="Q29" s="46"/>
      <c r="R29" s="83">
        <v>0.997</v>
      </c>
      <c r="S29" s="46"/>
      <c r="T29" s="83">
        <v>0.99399999999999999</v>
      </c>
      <c r="U29" s="46"/>
      <c r="V29" s="83">
        <v>0.99399999999999999</v>
      </c>
      <c r="W29" s="47"/>
      <c r="X29" s="47"/>
      <c r="Y29" s="47"/>
      <c r="Z29" s="46"/>
      <c r="AA29" s="7">
        <v>0.99399999999999999</v>
      </c>
      <c r="AB29" s="53">
        <v>0.99399999999999999</v>
      </c>
      <c r="AC29" s="47"/>
      <c r="AD29" s="46"/>
      <c r="AE29" s="8">
        <v>0.99399999999999999</v>
      </c>
    </row>
    <row r="30" spans="4:31" ht="13.15" customHeight="1" x14ac:dyDescent="0.25">
      <c r="E30" s="48" t="s">
        <v>329</v>
      </c>
      <c r="F30" s="47"/>
      <c r="G30" s="47"/>
      <c r="H30" s="49"/>
      <c r="I30" s="81">
        <v>105.3</v>
      </c>
      <c r="J30" s="46"/>
      <c r="K30" s="81">
        <v>105.3</v>
      </c>
      <c r="L30" s="46"/>
      <c r="M30" s="81">
        <v>105.3</v>
      </c>
      <c r="N30" s="46"/>
      <c r="O30" s="81">
        <v>105.3</v>
      </c>
      <c r="P30" s="47"/>
      <c r="Q30" s="46"/>
      <c r="R30" s="81">
        <v>105.3</v>
      </c>
      <c r="S30" s="46"/>
      <c r="T30" s="81">
        <v>115.9</v>
      </c>
      <c r="U30" s="46"/>
      <c r="V30" s="81">
        <v>115.9</v>
      </c>
      <c r="W30" s="47"/>
      <c r="X30" s="47"/>
      <c r="Y30" s="47"/>
      <c r="Z30" s="46"/>
      <c r="AA30" s="3">
        <v>115.9</v>
      </c>
      <c r="AB30" s="50">
        <v>115.9</v>
      </c>
      <c r="AC30" s="47"/>
      <c r="AD30" s="46"/>
      <c r="AE30" s="4">
        <v>115.9</v>
      </c>
    </row>
    <row r="31" spans="4:31" ht="13.15" customHeight="1" x14ac:dyDescent="0.25">
      <c r="E31" s="51" t="s">
        <v>331</v>
      </c>
      <c r="F31" s="47"/>
      <c r="G31" s="47"/>
      <c r="H31" s="49"/>
      <c r="I31" s="82">
        <v>50.4</v>
      </c>
      <c r="J31" s="46"/>
      <c r="K31" s="82">
        <v>49.7</v>
      </c>
      <c r="L31" s="46"/>
      <c r="M31" s="82">
        <v>49.2</v>
      </c>
      <c r="N31" s="46"/>
      <c r="O31" s="82">
        <v>48.9</v>
      </c>
      <c r="P31" s="47"/>
      <c r="Q31" s="46"/>
      <c r="R31" s="82">
        <v>48.9</v>
      </c>
      <c r="S31" s="46"/>
      <c r="T31" s="82">
        <v>46.6</v>
      </c>
      <c r="U31" s="46"/>
      <c r="V31" s="82">
        <v>46.6</v>
      </c>
      <c r="W31" s="47"/>
      <c r="X31" s="47"/>
      <c r="Y31" s="47"/>
      <c r="Z31" s="46"/>
      <c r="AA31" s="9">
        <v>46.6</v>
      </c>
      <c r="AB31" s="52">
        <v>46.6</v>
      </c>
      <c r="AC31" s="47"/>
      <c r="AD31" s="46"/>
      <c r="AE31" s="10">
        <v>46.7</v>
      </c>
    </row>
    <row r="32" spans="4:31" ht="20.25" customHeight="1" x14ac:dyDescent="0.25">
      <c r="E32" s="48" t="s">
        <v>662</v>
      </c>
      <c r="F32" s="47"/>
      <c r="G32" s="47"/>
      <c r="H32" s="49"/>
      <c r="I32" s="80">
        <v>2.5</v>
      </c>
      <c r="J32" s="46"/>
      <c r="K32" s="80">
        <v>2.5</v>
      </c>
      <c r="L32" s="46"/>
      <c r="M32" s="80">
        <v>2.5</v>
      </c>
      <c r="N32" s="46"/>
      <c r="O32" s="80">
        <v>2.4</v>
      </c>
      <c r="P32" s="47"/>
      <c r="Q32" s="46"/>
      <c r="R32" s="80">
        <v>2.4</v>
      </c>
      <c r="S32" s="46"/>
      <c r="T32" s="80">
        <v>2.2999999999999998</v>
      </c>
      <c r="U32" s="46"/>
      <c r="V32" s="80">
        <v>2.2999999999999998</v>
      </c>
      <c r="W32" s="47"/>
      <c r="X32" s="47"/>
      <c r="Y32" s="47"/>
      <c r="Z32" s="46"/>
      <c r="AA32" s="5">
        <v>2.2999999999999998</v>
      </c>
      <c r="AB32" s="45">
        <v>2.2999999999999998</v>
      </c>
      <c r="AC32" s="47"/>
      <c r="AD32" s="46"/>
      <c r="AE32" s="6">
        <v>2.2999999999999998</v>
      </c>
    </row>
    <row r="33" spans="5:31" ht="20.25" customHeight="1" x14ac:dyDescent="0.25">
      <c r="E33" s="48" t="s">
        <v>663</v>
      </c>
      <c r="F33" s="47"/>
      <c r="G33" s="47"/>
      <c r="H33" s="49"/>
      <c r="I33" s="80" t="s">
        <v>695</v>
      </c>
      <c r="J33" s="46"/>
      <c r="K33" s="80" t="s">
        <v>695</v>
      </c>
      <c r="L33" s="46"/>
      <c r="M33" s="80" t="s">
        <v>695</v>
      </c>
      <c r="N33" s="46"/>
      <c r="O33" s="80" t="s">
        <v>695</v>
      </c>
      <c r="P33" s="47"/>
      <c r="Q33" s="46"/>
      <c r="R33" s="80" t="s">
        <v>695</v>
      </c>
      <c r="S33" s="46"/>
      <c r="T33" s="80" t="s">
        <v>695</v>
      </c>
      <c r="U33" s="46"/>
      <c r="V33" s="80" t="s">
        <v>695</v>
      </c>
      <c r="W33" s="47"/>
      <c r="X33" s="47"/>
      <c r="Y33" s="47"/>
      <c r="Z33" s="46"/>
      <c r="AA33" s="5" t="s">
        <v>695</v>
      </c>
      <c r="AB33" s="45" t="s">
        <v>695</v>
      </c>
      <c r="AC33" s="47"/>
      <c r="AD33" s="46"/>
      <c r="AE33" s="6" t="s">
        <v>695</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120</v>
      </c>
      <c r="J41" s="46"/>
      <c r="K41" s="81">
        <v>120</v>
      </c>
      <c r="L41" s="46"/>
      <c r="M41" s="81">
        <v>120</v>
      </c>
      <c r="N41" s="46"/>
      <c r="O41" s="81">
        <v>120</v>
      </c>
      <c r="P41" s="47"/>
      <c r="Q41" s="46"/>
      <c r="R41" s="81">
        <v>120</v>
      </c>
      <c r="S41" s="46"/>
      <c r="T41" s="81">
        <v>120</v>
      </c>
      <c r="U41" s="46"/>
      <c r="V41" s="81">
        <v>120</v>
      </c>
      <c r="W41" s="47"/>
      <c r="X41" s="47"/>
      <c r="Y41" s="47"/>
      <c r="Z41" s="46"/>
      <c r="AA41" s="3">
        <v>120</v>
      </c>
      <c r="AB41" s="50">
        <v>120</v>
      </c>
      <c r="AC41" s="47"/>
      <c r="AD41" s="46"/>
      <c r="AE41" s="4">
        <v>120</v>
      </c>
    </row>
    <row r="42" spans="5:31" ht="20.100000000000001" customHeight="1" x14ac:dyDescent="0.25">
      <c r="E42" s="48" t="s">
        <v>310</v>
      </c>
      <c r="F42" s="47"/>
      <c r="G42" s="47"/>
      <c r="H42" s="49"/>
      <c r="I42" s="81">
        <v>60</v>
      </c>
      <c r="J42" s="46"/>
      <c r="K42" s="81">
        <v>60</v>
      </c>
      <c r="L42" s="46"/>
      <c r="M42" s="81">
        <v>60</v>
      </c>
      <c r="N42" s="46"/>
      <c r="O42" s="81">
        <v>60</v>
      </c>
      <c r="P42" s="47"/>
      <c r="Q42" s="46"/>
      <c r="R42" s="81">
        <v>60</v>
      </c>
      <c r="S42" s="46"/>
      <c r="T42" s="81">
        <v>60</v>
      </c>
      <c r="U42" s="46"/>
      <c r="V42" s="81">
        <v>60</v>
      </c>
      <c r="W42" s="47"/>
      <c r="X42" s="47"/>
      <c r="Y42" s="47"/>
      <c r="Z42" s="46"/>
      <c r="AA42" s="3">
        <v>60</v>
      </c>
      <c r="AB42" s="50">
        <v>60</v>
      </c>
      <c r="AC42" s="47"/>
      <c r="AD42" s="46"/>
      <c r="AE42" s="4">
        <v>60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Sp6CUoFfx91DSdFJ85lXjop3rPqDAVQwVLbbhdPYVKA2ZoEBIKX+HgzTCeKf54yikdYWZ29pXu3XmOk0xEObhA==" saltValue="NddviKus3KTKfSz3l4Yxz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B50EF59E-0354-440B-BF8E-7B1D16ED7A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GLNO - Gladstone North BSP (132/66kV)</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AK53"/>
  <sheetViews>
    <sheetView showGridLines="0" topLeftCell="A37"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1156</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1158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1159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54.7</v>
      </c>
      <c r="K26" s="46"/>
      <c r="L26" s="81">
        <v>54.7</v>
      </c>
      <c r="M26" s="46"/>
      <c r="N26" s="81">
        <v>54.7</v>
      </c>
      <c r="O26" s="46"/>
      <c r="P26" s="81">
        <v>54.7</v>
      </c>
      <c r="Q26" s="47"/>
      <c r="R26" s="46"/>
      <c r="S26" s="81">
        <v>54.7</v>
      </c>
      <c r="T26" s="46"/>
      <c r="U26" s="81">
        <v>59.8</v>
      </c>
      <c r="V26" s="46"/>
      <c r="W26" s="81">
        <v>59.8</v>
      </c>
      <c r="X26" s="47"/>
      <c r="Y26" s="47"/>
      <c r="Z26" s="47"/>
      <c r="AA26" s="46"/>
      <c r="AB26" s="3">
        <v>59.8</v>
      </c>
      <c r="AC26" s="50">
        <v>59.8</v>
      </c>
      <c r="AD26" s="47"/>
      <c r="AE26" s="46"/>
      <c r="AF26" s="4">
        <v>59.8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26.6</v>
      </c>
      <c r="K28" s="46"/>
      <c r="L28" s="81">
        <v>26.5</v>
      </c>
      <c r="M28" s="46"/>
      <c r="N28" s="81">
        <v>26.5</v>
      </c>
      <c r="O28" s="46"/>
      <c r="P28" s="81">
        <v>26.7</v>
      </c>
      <c r="Q28" s="47"/>
      <c r="R28" s="46"/>
      <c r="S28" s="81">
        <v>27</v>
      </c>
      <c r="T28" s="46"/>
      <c r="U28" s="81">
        <v>18.8</v>
      </c>
      <c r="V28" s="46"/>
      <c r="W28" s="81">
        <v>18.8</v>
      </c>
      <c r="X28" s="47"/>
      <c r="Y28" s="47"/>
      <c r="Z28" s="47"/>
      <c r="AA28" s="46"/>
      <c r="AB28" s="3">
        <v>18.7</v>
      </c>
      <c r="AC28" s="50">
        <v>18.7</v>
      </c>
      <c r="AD28" s="47"/>
      <c r="AE28" s="46"/>
      <c r="AF28" s="4">
        <v>18.8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29.6</v>
      </c>
      <c r="K32" s="46"/>
      <c r="L32" s="81">
        <v>29.6</v>
      </c>
      <c r="M32" s="46"/>
      <c r="N32" s="81">
        <v>29.6</v>
      </c>
      <c r="O32" s="46"/>
      <c r="P32" s="81">
        <v>29.6</v>
      </c>
      <c r="Q32" s="47"/>
      <c r="R32" s="46"/>
      <c r="S32" s="81">
        <v>29.6</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23.9</v>
      </c>
      <c r="K33" s="46"/>
      <c r="L33" s="82">
        <v>23.8</v>
      </c>
      <c r="M33" s="46"/>
      <c r="N33" s="82">
        <v>23.8</v>
      </c>
      <c r="O33" s="46"/>
      <c r="P33" s="82">
        <v>24</v>
      </c>
      <c r="Q33" s="47"/>
      <c r="R33" s="46"/>
      <c r="S33" s="82">
        <v>24.3</v>
      </c>
      <c r="T33" s="46"/>
      <c r="U33" s="82">
        <v>18</v>
      </c>
      <c r="V33" s="46"/>
      <c r="W33" s="82">
        <v>18</v>
      </c>
      <c r="X33" s="47"/>
      <c r="Y33" s="47"/>
      <c r="Z33" s="47"/>
      <c r="AA33" s="46"/>
      <c r="AB33" s="9">
        <v>17.899999999999999</v>
      </c>
      <c r="AC33" s="52">
        <v>18</v>
      </c>
      <c r="AD33" s="47"/>
      <c r="AE33" s="46"/>
      <c r="AF33" s="10">
        <v>18</v>
      </c>
    </row>
    <row r="34" spans="5:37" ht="20.25" customHeight="1" x14ac:dyDescent="0.25">
      <c r="E34" s="48" t="s">
        <v>662</v>
      </c>
      <c r="F34" s="47"/>
      <c r="G34" s="47"/>
      <c r="H34" s="47"/>
      <c r="I34" s="49"/>
      <c r="J34" s="80">
        <v>1.2</v>
      </c>
      <c r="K34" s="46"/>
      <c r="L34" s="80">
        <v>1.2</v>
      </c>
      <c r="M34" s="46"/>
      <c r="N34" s="80">
        <v>1.2</v>
      </c>
      <c r="O34" s="46"/>
      <c r="P34" s="80">
        <v>1.2</v>
      </c>
      <c r="Q34" s="47"/>
      <c r="R34" s="46"/>
      <c r="S34" s="80">
        <v>1.2</v>
      </c>
      <c r="T34" s="46"/>
      <c r="U34" s="80">
        <v>0.9</v>
      </c>
      <c r="V34" s="46"/>
      <c r="W34" s="80">
        <v>0.9</v>
      </c>
      <c r="X34" s="47"/>
      <c r="Y34" s="47"/>
      <c r="Z34" s="47"/>
      <c r="AA34" s="46"/>
      <c r="AB34" s="5">
        <v>0.9</v>
      </c>
      <c r="AC34" s="45">
        <v>0.9</v>
      </c>
      <c r="AD34" s="47"/>
      <c r="AE34" s="46"/>
      <c r="AF34" s="6">
        <v>0.9</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7.8</v>
      </c>
      <c r="K39" s="46"/>
      <c r="L39" s="81">
        <v>7.8</v>
      </c>
      <c r="M39" s="46"/>
      <c r="N39" s="81">
        <v>7.8</v>
      </c>
      <c r="O39" s="46"/>
      <c r="P39" s="81">
        <v>7.8</v>
      </c>
      <c r="Q39" s="47"/>
      <c r="R39" s="46"/>
      <c r="S39" s="81">
        <v>7.8</v>
      </c>
      <c r="T39" s="46"/>
      <c r="U39" s="81">
        <v>7.8</v>
      </c>
      <c r="V39" s="46"/>
      <c r="W39" s="81">
        <v>7.8</v>
      </c>
      <c r="X39" s="47"/>
      <c r="Y39" s="47"/>
      <c r="Z39" s="47"/>
      <c r="AA39" s="46"/>
      <c r="AB39" s="3">
        <v>7.8</v>
      </c>
      <c r="AC39" s="50">
        <v>7.8</v>
      </c>
      <c r="AD39" s="47"/>
      <c r="AE39" s="46"/>
      <c r="AF39" s="4">
        <v>7.8</v>
      </c>
    </row>
    <row r="40" spans="5:37" x14ac:dyDescent="0.25">
      <c r="E40" s="48" t="s">
        <v>346</v>
      </c>
      <c r="F40" s="47"/>
      <c r="G40" s="47"/>
      <c r="H40" s="47"/>
      <c r="I40" s="49"/>
      <c r="J40" s="81">
        <v>0.8</v>
      </c>
      <c r="K40" s="46"/>
      <c r="L40" s="81">
        <v>0.8</v>
      </c>
      <c r="M40" s="46"/>
      <c r="N40" s="81">
        <v>0.8</v>
      </c>
      <c r="O40" s="46"/>
      <c r="P40" s="81">
        <v>0.8</v>
      </c>
      <c r="Q40" s="47"/>
      <c r="R40" s="46"/>
      <c r="S40" s="81">
        <v>0.8</v>
      </c>
      <c r="T40" s="46"/>
      <c r="U40" s="81">
        <v>0.8</v>
      </c>
      <c r="V40" s="46"/>
      <c r="W40" s="81">
        <v>0.8</v>
      </c>
      <c r="X40" s="47"/>
      <c r="Y40" s="47"/>
      <c r="Z40" s="47"/>
      <c r="AA40" s="46"/>
      <c r="AB40" s="3">
        <v>0.8</v>
      </c>
      <c r="AC40" s="50">
        <v>0.8</v>
      </c>
      <c r="AD40" s="47"/>
      <c r="AE40" s="46"/>
      <c r="AF40" s="4">
        <v>0.8</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c r="AK43" s="22"/>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CIyzJwPfwtfTVGh4WeD5qU2oCSWgfvYQBOyBE7d6XlD+U74skDitrKyZ05bIR+Om1AgU84m6IWrT/RUdVyxqA==" saltValue="iFbK7iby4Be9PRnEniqdK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314EC6F-798A-44C8-96A5-969B0372D0E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GLSO - Gladstone South (66/11kV)</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AK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1160</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1161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14.3</v>
      </c>
      <c r="K26" s="46"/>
      <c r="L26" s="81">
        <v>14.3</v>
      </c>
      <c r="M26" s="46"/>
      <c r="N26" s="81">
        <v>14.3</v>
      </c>
      <c r="O26" s="46"/>
      <c r="P26" s="81">
        <v>14.3</v>
      </c>
      <c r="Q26" s="47"/>
      <c r="R26" s="46"/>
      <c r="S26" s="81">
        <v>14.3</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5.4</v>
      </c>
      <c r="K28" s="46"/>
      <c r="L28" s="81">
        <v>5.4</v>
      </c>
      <c r="M28" s="46"/>
      <c r="N28" s="81">
        <v>5.3</v>
      </c>
      <c r="O28" s="46"/>
      <c r="P28" s="81">
        <v>5.4</v>
      </c>
      <c r="Q28" s="47"/>
      <c r="R28" s="46"/>
      <c r="S28" s="81">
        <v>5.4</v>
      </c>
      <c r="T28" s="46"/>
      <c r="U28" s="81">
        <v>3</v>
      </c>
      <c r="V28" s="46"/>
      <c r="W28" s="81">
        <v>3</v>
      </c>
      <c r="X28" s="47"/>
      <c r="Y28" s="47"/>
      <c r="Z28" s="47"/>
      <c r="AA28" s="46"/>
      <c r="AB28" s="3">
        <v>2.9</v>
      </c>
      <c r="AC28" s="50">
        <v>2.9</v>
      </c>
      <c r="AD28" s="47"/>
      <c r="AE28" s="46"/>
      <c r="AF28" s="4">
        <v>2.9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0.92800000000000005</v>
      </c>
      <c r="K31" s="46"/>
      <c r="L31" s="83">
        <v>0.92800000000000005</v>
      </c>
      <c r="M31" s="46"/>
      <c r="N31" s="83">
        <v>0.92800000000000005</v>
      </c>
      <c r="O31" s="46"/>
      <c r="P31" s="83">
        <v>0.92800000000000005</v>
      </c>
      <c r="Q31" s="47"/>
      <c r="R31" s="46"/>
      <c r="S31" s="83">
        <v>0.92800000000000005</v>
      </c>
      <c r="T31" s="46"/>
      <c r="U31" s="83">
        <v>0.97</v>
      </c>
      <c r="V31" s="46"/>
      <c r="W31" s="83">
        <v>0.97</v>
      </c>
      <c r="X31" s="47"/>
      <c r="Y31" s="47"/>
      <c r="Z31" s="47"/>
      <c r="AA31" s="46"/>
      <c r="AB31" s="7">
        <v>0.97</v>
      </c>
      <c r="AC31" s="53">
        <v>0.97</v>
      </c>
      <c r="AD31" s="47"/>
      <c r="AE31" s="46"/>
      <c r="AF31" s="8">
        <v>0.97</v>
      </c>
    </row>
    <row r="32" spans="4:32" ht="13.15" customHeight="1" x14ac:dyDescent="0.25">
      <c r="E32" s="48" t="s">
        <v>329</v>
      </c>
      <c r="F32" s="47"/>
      <c r="G32" s="47"/>
      <c r="H32" s="47"/>
      <c r="I32" s="49"/>
      <c r="J32" s="81">
        <v>7.5</v>
      </c>
      <c r="K32" s="46"/>
      <c r="L32" s="81">
        <v>7.5</v>
      </c>
      <c r="M32" s="46"/>
      <c r="N32" s="81">
        <v>7.5</v>
      </c>
      <c r="O32" s="46"/>
      <c r="P32" s="81">
        <v>7.5</v>
      </c>
      <c r="Q32" s="47"/>
      <c r="R32" s="46"/>
      <c r="S32" s="81">
        <v>7.5</v>
      </c>
      <c r="T32" s="46"/>
      <c r="U32" s="81">
        <v>7.5</v>
      </c>
      <c r="V32" s="46"/>
      <c r="W32" s="81">
        <v>7.5</v>
      </c>
      <c r="X32" s="47"/>
      <c r="Y32" s="47"/>
      <c r="Z32" s="47"/>
      <c r="AA32" s="46"/>
      <c r="AB32" s="3">
        <v>7.5</v>
      </c>
      <c r="AC32" s="50">
        <v>7.5</v>
      </c>
      <c r="AD32" s="47"/>
      <c r="AE32" s="46"/>
      <c r="AF32" s="4">
        <v>7.5</v>
      </c>
    </row>
    <row r="33" spans="5:37" ht="13.15" customHeight="1" x14ac:dyDescent="0.25">
      <c r="E33" s="51" t="s">
        <v>331</v>
      </c>
      <c r="F33" s="47"/>
      <c r="G33" s="47"/>
      <c r="H33" s="47"/>
      <c r="I33" s="49"/>
      <c r="J33" s="82">
        <v>5.2</v>
      </c>
      <c r="K33" s="46"/>
      <c r="L33" s="82">
        <v>5.0999999999999996</v>
      </c>
      <c r="M33" s="46"/>
      <c r="N33" s="82">
        <v>5.0999999999999996</v>
      </c>
      <c r="O33" s="46"/>
      <c r="P33" s="82">
        <v>5.0999999999999996</v>
      </c>
      <c r="Q33" s="47"/>
      <c r="R33" s="46"/>
      <c r="S33" s="82">
        <v>5.2</v>
      </c>
      <c r="T33" s="46"/>
      <c r="U33" s="82">
        <v>2.9</v>
      </c>
      <c r="V33" s="46"/>
      <c r="W33" s="82">
        <v>2.8</v>
      </c>
      <c r="X33" s="47"/>
      <c r="Y33" s="47"/>
      <c r="Z33" s="47"/>
      <c r="AA33" s="46"/>
      <c r="AB33" s="9">
        <v>2.8</v>
      </c>
      <c r="AC33" s="52">
        <v>2.8</v>
      </c>
      <c r="AD33" s="47"/>
      <c r="AE33" s="46"/>
      <c r="AF33" s="10">
        <v>2.8</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1163</v>
      </c>
      <c r="K35" s="46"/>
      <c r="L35" s="80" t="s">
        <v>1163</v>
      </c>
      <c r="M35" s="46"/>
      <c r="N35" s="80" t="s">
        <v>1163</v>
      </c>
      <c r="O35" s="46"/>
      <c r="P35" s="80" t="s">
        <v>1163</v>
      </c>
      <c r="Q35" s="47"/>
      <c r="R35" s="46"/>
      <c r="S35" s="80" t="s">
        <v>1163</v>
      </c>
      <c r="T35" s="46"/>
      <c r="U35" s="80" t="s">
        <v>1163</v>
      </c>
      <c r="V35" s="46"/>
      <c r="W35" s="80" t="s">
        <v>1163</v>
      </c>
      <c r="X35" s="47"/>
      <c r="Y35" s="47"/>
      <c r="Z35" s="47"/>
      <c r="AA35" s="46"/>
      <c r="AB35" s="5" t="s">
        <v>1163</v>
      </c>
      <c r="AC35" s="45" t="s">
        <v>1163</v>
      </c>
      <c r="AD35" s="47"/>
      <c r="AE35" s="46"/>
      <c r="AF35" s="6" t="s">
        <v>1163</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8</v>
      </c>
      <c r="K43" s="46"/>
      <c r="L43" s="81">
        <v>8</v>
      </c>
      <c r="M43" s="46"/>
      <c r="N43" s="81">
        <v>8</v>
      </c>
      <c r="O43" s="46"/>
      <c r="P43" s="81">
        <v>8</v>
      </c>
      <c r="Q43" s="47"/>
      <c r="R43" s="46"/>
      <c r="S43" s="81">
        <v>8</v>
      </c>
      <c r="T43" s="46"/>
      <c r="U43" s="81">
        <v>8</v>
      </c>
      <c r="V43" s="46"/>
      <c r="W43" s="81">
        <v>8</v>
      </c>
      <c r="X43" s="47"/>
      <c r="Y43" s="47"/>
      <c r="Z43" s="47"/>
      <c r="AA43" s="46"/>
      <c r="AB43" s="3">
        <v>8</v>
      </c>
      <c r="AC43" s="50">
        <v>8</v>
      </c>
      <c r="AD43" s="47"/>
      <c r="AE43" s="46"/>
      <c r="AF43" s="4">
        <v>8</v>
      </c>
    </row>
    <row r="44" spans="5:37"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7OADUOZ61CIsVfm5ahmLEeHHW8T2QzwEWtWeYc9VhUf+atbd2144pyILFAdwFEDKgrVmBZr/rJ+WQzmCj4dZA==" saltValue="q+mC2mtGrqBPQQ9tI0+OB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8A5738C-34FC-46F5-A7C1-20D22510A80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GOOB - Gooburrum (66/11kV)</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AK53"/>
  <sheetViews>
    <sheetView showGridLines="0" topLeftCell="A34" zoomScale="175" zoomScaleNormal="17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1164</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1166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1167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v>
      </c>
      <c r="K26" s="46"/>
      <c r="L26" s="81">
        <v>5</v>
      </c>
      <c r="M26" s="46"/>
      <c r="N26" s="81">
        <v>5</v>
      </c>
      <c r="O26" s="46"/>
      <c r="P26" s="81">
        <v>5</v>
      </c>
      <c r="Q26" s="47"/>
      <c r="R26" s="46"/>
      <c r="S26" s="81">
        <v>5</v>
      </c>
      <c r="T26" s="46"/>
      <c r="U26" s="81">
        <v>5.8</v>
      </c>
      <c r="V26" s="46"/>
      <c r="W26" s="81">
        <v>5.8</v>
      </c>
      <c r="X26" s="47"/>
      <c r="Y26" s="47"/>
      <c r="Z26" s="47"/>
      <c r="AA26" s="46"/>
      <c r="AB26" s="3">
        <v>5.8</v>
      </c>
      <c r="AC26" s="50">
        <v>5.8</v>
      </c>
      <c r="AD26" s="47"/>
      <c r="AE26" s="46"/>
      <c r="AF26" s="4">
        <v>5.8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4.3</v>
      </c>
      <c r="K28" s="46"/>
      <c r="L28" s="81">
        <v>4.2</v>
      </c>
      <c r="M28" s="46"/>
      <c r="N28" s="81">
        <v>4.2</v>
      </c>
      <c r="O28" s="46"/>
      <c r="P28" s="81">
        <v>4.2</v>
      </c>
      <c r="Q28" s="47"/>
      <c r="R28" s="46"/>
      <c r="S28" s="81">
        <v>4.2</v>
      </c>
      <c r="T28" s="46"/>
      <c r="U28" s="81">
        <v>3.8</v>
      </c>
      <c r="V28" s="46"/>
      <c r="W28" s="81">
        <v>3.7</v>
      </c>
      <c r="X28" s="47"/>
      <c r="Y28" s="47"/>
      <c r="Z28" s="47"/>
      <c r="AA28" s="46"/>
      <c r="AB28" s="3">
        <v>3.7</v>
      </c>
      <c r="AC28" s="50">
        <v>3.7</v>
      </c>
      <c r="AD28" s="47"/>
      <c r="AE28" s="46"/>
      <c r="AF28" s="4">
        <v>3.7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0.97899999999999998</v>
      </c>
      <c r="K31" s="46"/>
      <c r="L31" s="83">
        <v>0.97899999999999998</v>
      </c>
      <c r="M31" s="46"/>
      <c r="N31" s="83">
        <v>0.97899999999999998</v>
      </c>
      <c r="O31" s="46"/>
      <c r="P31" s="83">
        <v>0.97899999999999998</v>
      </c>
      <c r="Q31" s="47"/>
      <c r="R31" s="46"/>
      <c r="S31" s="83">
        <v>0.97899999999999998</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2.8</v>
      </c>
      <c r="K32" s="46"/>
      <c r="L32" s="81">
        <v>2.8</v>
      </c>
      <c r="M32" s="46"/>
      <c r="N32" s="81">
        <v>2.8</v>
      </c>
      <c r="O32" s="46"/>
      <c r="P32" s="81">
        <v>2.8</v>
      </c>
      <c r="Q32" s="47"/>
      <c r="R32" s="46"/>
      <c r="S32" s="81">
        <v>2.8</v>
      </c>
      <c r="T32" s="46"/>
      <c r="U32" s="81">
        <v>3</v>
      </c>
      <c r="V32" s="46"/>
      <c r="W32" s="81">
        <v>3</v>
      </c>
      <c r="X32" s="47"/>
      <c r="Y32" s="47"/>
      <c r="Z32" s="47"/>
      <c r="AA32" s="46"/>
      <c r="AB32" s="3">
        <v>3</v>
      </c>
      <c r="AC32" s="50">
        <v>3</v>
      </c>
      <c r="AD32" s="47"/>
      <c r="AE32" s="46"/>
      <c r="AF32" s="4">
        <v>3</v>
      </c>
    </row>
    <row r="33" spans="5:37" ht="13.15" customHeight="1" x14ac:dyDescent="0.25">
      <c r="E33" s="51" t="s">
        <v>331</v>
      </c>
      <c r="F33" s="47"/>
      <c r="G33" s="47"/>
      <c r="H33" s="47"/>
      <c r="I33" s="49"/>
      <c r="J33" s="82">
        <v>3.9</v>
      </c>
      <c r="K33" s="46"/>
      <c r="L33" s="82">
        <v>3.9</v>
      </c>
      <c r="M33" s="46"/>
      <c r="N33" s="82">
        <v>3.8</v>
      </c>
      <c r="O33" s="46"/>
      <c r="P33" s="82">
        <v>3.8</v>
      </c>
      <c r="Q33" s="47"/>
      <c r="R33" s="46"/>
      <c r="S33" s="82">
        <v>3.8</v>
      </c>
      <c r="T33" s="46"/>
      <c r="U33" s="82">
        <v>3.5</v>
      </c>
      <c r="V33" s="46"/>
      <c r="W33" s="82">
        <v>3.4</v>
      </c>
      <c r="X33" s="47"/>
      <c r="Y33" s="47"/>
      <c r="Z33" s="47"/>
      <c r="AA33" s="46"/>
      <c r="AB33" s="9">
        <v>3.4</v>
      </c>
      <c r="AC33" s="52">
        <v>3.4</v>
      </c>
      <c r="AD33" s="47"/>
      <c r="AE33" s="46"/>
      <c r="AF33" s="10">
        <v>3.4</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7" ht="13.15" customHeight="1" x14ac:dyDescent="0.25">
      <c r="E36" s="48" t="s">
        <v>337</v>
      </c>
      <c r="F36" s="47"/>
      <c r="G36" s="47"/>
      <c r="H36" s="47"/>
      <c r="I36" s="49"/>
      <c r="J36" s="81">
        <v>1.1000000000000001</v>
      </c>
      <c r="K36" s="46"/>
      <c r="L36" s="81">
        <v>1.1000000000000001</v>
      </c>
      <c r="M36" s="46"/>
      <c r="N36" s="81">
        <v>1</v>
      </c>
      <c r="O36" s="46"/>
      <c r="P36" s="81">
        <v>1</v>
      </c>
      <c r="Q36" s="47"/>
      <c r="R36" s="46"/>
      <c r="S36" s="81">
        <v>1</v>
      </c>
      <c r="T36" s="46"/>
      <c r="U36" s="81">
        <v>0.5</v>
      </c>
      <c r="V36" s="46"/>
      <c r="W36" s="81">
        <v>0.4</v>
      </c>
      <c r="X36" s="47"/>
      <c r="Y36" s="47"/>
      <c r="Z36" s="47"/>
      <c r="AA36" s="46"/>
      <c r="AB36" s="3">
        <v>0.4</v>
      </c>
      <c r="AC36" s="50">
        <v>0.4</v>
      </c>
      <c r="AD36" s="47"/>
      <c r="AE36" s="46"/>
      <c r="AF36" s="4">
        <v>0.4</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neLhoDIy3/gwteHwD5dypV900A09Sv9N3+Uu/eO0quE0Xt0VTDrVAZnb6aIAYbRx8ixa4Nj725gdxufGNUxXA==" saltValue="WK1hhxWVeqtrEUpI+zInZ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0A065E1-3173-4076-B677-F29D459BED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GOOT - Gootchie (66/11kV)</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B1:AF51"/>
  <sheetViews>
    <sheetView showGridLines="0" topLeftCell="A42" zoomScale="160" zoomScaleNormal="160" workbookViewId="0">
      <selection activeCell="E51" sqref="E51"/>
    </sheetView>
  </sheetViews>
  <sheetFormatPr defaultRowHeight="15" x14ac:dyDescent="0.25"/>
  <cols>
    <col min="1" max="1" width="0.28515625" customWidth="1"/>
    <col min="2" max="3" width="0.140625" customWidth="1"/>
    <col min="4" max="4" width="0" hidden="1" customWidth="1"/>
    <col min="5" max="5" width="13.28515625" customWidth="1"/>
    <col min="6" max="6" width="0.140625" customWidth="1"/>
    <col min="7" max="8" width="0.28515625" customWidth="1"/>
    <col min="9" max="9" width="6.28515625" customWidth="1"/>
    <col min="10" max="10" width="0.42578125" customWidth="1"/>
    <col min="11" max="11" width="1.5703125" customWidth="1"/>
    <col min="12" max="12" width="5" customWidth="1"/>
    <col min="13" max="13" width="7" customWidth="1"/>
    <col min="14" max="14" width="7.140625" customWidth="1"/>
    <col min="15" max="15" width="7" customWidth="1"/>
    <col min="16" max="16" width="6.7109375" customWidth="1"/>
    <col min="17" max="17" width="0.140625" customWidth="1"/>
    <col min="18" max="18" width="0.28515625" customWidth="1"/>
    <col min="19" max="19" width="7" customWidth="1"/>
    <col min="20" max="20" width="0.85546875" customWidth="1"/>
    <col min="21" max="21" width="0" hidden="1" customWidth="1"/>
    <col min="22" max="22" width="0.5703125" customWidth="1"/>
    <col min="23" max="23" width="5.7109375" customWidth="1"/>
    <col min="24" max="24" width="3.7109375" customWidth="1"/>
    <col min="25" max="25" width="3.28515625" customWidth="1"/>
    <col min="26" max="26" width="7.140625" customWidth="1"/>
    <col min="27" max="27" width="7" customWidth="1"/>
    <col min="28" max="28" width="0" hidden="1" customWidth="1"/>
    <col min="29" max="30" width="0.5703125" customWidth="1"/>
    <col min="31" max="31" width="0.42578125" customWidth="1"/>
    <col min="32" max="32" width="0.140625" customWidth="1"/>
    <col min="33" max="33" width="8.7109375" customWidth="1"/>
    <col min="34" max="34" width="0.140625" customWidth="1"/>
  </cols>
  <sheetData>
    <row r="1" spans="2:32" ht="18" customHeight="1" x14ac:dyDescent="0.25">
      <c r="D1" s="67" t="s">
        <v>642</v>
      </c>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row>
    <row r="2" spans="2:32" ht="4.7" customHeight="1" x14ac:dyDescent="0.25"/>
    <row r="3" spans="2:32" ht="15.95" customHeight="1" x14ac:dyDescent="0.25">
      <c r="C3" s="68" t="s">
        <v>643</v>
      </c>
      <c r="D3" s="69"/>
      <c r="E3" s="69"/>
      <c r="F3" s="95"/>
      <c r="I3" s="96" t="s">
        <v>1169</v>
      </c>
      <c r="J3" s="69"/>
      <c r="K3" s="69"/>
      <c r="L3" s="69"/>
      <c r="M3" s="69"/>
      <c r="N3" s="69"/>
      <c r="O3" s="69"/>
      <c r="P3" s="69"/>
      <c r="Q3" s="69"/>
      <c r="R3" s="71" t="s">
        <v>645</v>
      </c>
      <c r="S3" s="69"/>
      <c r="T3" s="69"/>
      <c r="W3" s="72" t="s">
        <v>754</v>
      </c>
      <c r="X3" s="69"/>
      <c r="Y3" s="69"/>
      <c r="Z3" s="69"/>
      <c r="AA3" s="69"/>
      <c r="AB3" s="69"/>
      <c r="AC3" s="69"/>
    </row>
    <row r="4" spans="2:32" x14ac:dyDescent="0.25">
      <c r="I4" s="69"/>
      <c r="J4" s="69"/>
      <c r="K4" s="69"/>
      <c r="L4" s="69"/>
      <c r="M4" s="69"/>
      <c r="N4" s="69"/>
      <c r="O4" s="69"/>
      <c r="P4" s="69"/>
      <c r="Q4" s="69"/>
      <c r="R4" s="69"/>
      <c r="S4" s="69"/>
      <c r="T4" s="69"/>
      <c r="W4" s="69"/>
      <c r="X4" s="69"/>
      <c r="Y4" s="69"/>
      <c r="Z4" s="69"/>
      <c r="AA4" s="69"/>
      <c r="AB4" s="69"/>
      <c r="AC4" s="69"/>
    </row>
    <row r="5" spans="2:32" x14ac:dyDescent="0.25">
      <c r="I5" s="69"/>
      <c r="J5" s="69"/>
      <c r="K5" s="69"/>
      <c r="L5" s="69"/>
      <c r="M5" s="69"/>
      <c r="N5" s="69"/>
      <c r="O5" s="69"/>
      <c r="P5" s="69"/>
      <c r="Q5" s="69"/>
      <c r="W5" s="69"/>
      <c r="X5" s="69"/>
      <c r="Y5" s="69"/>
      <c r="Z5" s="69"/>
      <c r="AA5" s="69"/>
      <c r="AB5" s="69"/>
      <c r="AC5" s="69"/>
    </row>
    <row r="6" spans="2:32" ht="2.1" customHeight="1" x14ac:dyDescent="0.25"/>
    <row r="7" spans="2:32" x14ac:dyDescent="0.25">
      <c r="C7" s="68" t="s">
        <v>647</v>
      </c>
      <c r="D7" s="69"/>
      <c r="E7" s="69"/>
      <c r="F7" s="69"/>
      <c r="I7" s="77" t="s">
        <v>648</v>
      </c>
      <c r="J7" s="69"/>
      <c r="K7" s="69"/>
      <c r="L7" s="69"/>
      <c r="M7" s="69"/>
      <c r="N7" s="69"/>
      <c r="O7" s="69"/>
      <c r="P7" s="69"/>
      <c r="Q7" s="69"/>
      <c r="R7" s="69"/>
      <c r="S7" s="69"/>
      <c r="T7" s="69"/>
      <c r="U7" s="69"/>
      <c r="V7" s="69"/>
      <c r="W7" s="69"/>
      <c r="X7" s="69"/>
      <c r="Y7" s="69"/>
      <c r="Z7" s="69"/>
      <c r="AA7" s="69"/>
      <c r="AB7" s="69"/>
      <c r="AC7" s="69"/>
      <c r="AD7" s="69"/>
    </row>
    <row r="8" spans="2:32" x14ac:dyDescent="0.25">
      <c r="C8" s="69"/>
      <c r="D8" s="69"/>
      <c r="E8" s="69"/>
      <c r="F8" s="69"/>
    </row>
    <row r="9" spans="2:32" x14ac:dyDescent="0.25">
      <c r="C9" s="69"/>
      <c r="D9" s="69"/>
      <c r="E9" s="69"/>
      <c r="F9" s="69"/>
      <c r="I9" s="77" t="s">
        <v>1170</v>
      </c>
      <c r="J9" s="69"/>
      <c r="K9" s="69"/>
      <c r="L9" s="69"/>
      <c r="M9" s="69"/>
      <c r="N9" s="69"/>
      <c r="O9" s="69"/>
      <c r="P9" s="69"/>
      <c r="Q9" s="69"/>
      <c r="R9" s="69"/>
      <c r="S9" s="69"/>
      <c r="T9" s="69"/>
      <c r="U9" s="69"/>
      <c r="V9" s="69"/>
      <c r="W9" s="69"/>
      <c r="X9" s="69"/>
      <c r="Y9" s="69"/>
      <c r="Z9" s="69"/>
      <c r="AA9" s="69"/>
      <c r="AB9" s="69"/>
      <c r="AC9" s="69"/>
      <c r="AD9" s="69"/>
    </row>
    <row r="10" spans="2:32"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row>
    <row r="11" spans="2:32" ht="1.7" customHeight="1" x14ac:dyDescent="0.25"/>
    <row r="12" spans="2:32"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row>
    <row r="13" spans="2:32" ht="3.2" customHeight="1" x14ac:dyDescent="0.25"/>
    <row r="14" spans="2:32" ht="14.1" customHeight="1" x14ac:dyDescent="0.25">
      <c r="B14" s="68" t="s">
        <v>651</v>
      </c>
      <c r="C14" s="69"/>
      <c r="D14" s="69"/>
      <c r="E14" s="69"/>
      <c r="I14" s="77" t="s">
        <v>1171</v>
      </c>
      <c r="J14" s="69"/>
      <c r="K14" s="69"/>
      <c r="L14" s="69"/>
      <c r="M14" s="69"/>
      <c r="N14" s="69"/>
      <c r="O14" s="69"/>
      <c r="P14" s="69"/>
      <c r="Q14" s="69"/>
      <c r="R14" s="69"/>
      <c r="S14" s="69"/>
      <c r="T14" s="69"/>
      <c r="U14" s="69"/>
      <c r="V14" s="69"/>
      <c r="W14" s="69"/>
      <c r="X14" s="69"/>
      <c r="Y14" s="69"/>
      <c r="Z14" s="69"/>
      <c r="AA14" s="69"/>
      <c r="AB14" s="69"/>
      <c r="AC14" s="69"/>
      <c r="AD14" s="69"/>
    </row>
    <row r="15" spans="2:32" ht="6.4" customHeight="1" x14ac:dyDescent="0.25"/>
    <row r="16" spans="2:32" ht="15.95" customHeight="1" x14ac:dyDescent="0.25">
      <c r="C16" s="94" t="s">
        <v>1172</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row>
    <row r="17" spans="5:27" ht="15.95" customHeight="1" x14ac:dyDescent="0.25"/>
    <row r="18" spans="5:27" ht="0.95" customHeight="1" x14ac:dyDescent="0.25">
      <c r="L18" s="74" t="s">
        <v>655</v>
      </c>
      <c r="M18" s="69"/>
      <c r="N18" s="69"/>
      <c r="O18" s="69"/>
      <c r="P18" s="69"/>
      <c r="V18" s="75" t="s">
        <v>109</v>
      </c>
      <c r="W18" s="69"/>
      <c r="X18" s="69"/>
    </row>
    <row r="19" spans="5:27" ht="0.95" customHeight="1" x14ac:dyDescent="0.25"/>
    <row r="20" spans="5:27" ht="0.95" customHeight="1" x14ac:dyDescent="0.25"/>
    <row r="21" spans="5:27" ht="15" customHeight="1" x14ac:dyDescent="0.25">
      <c r="E21" s="54" t="s">
        <v>656</v>
      </c>
      <c r="F21" s="55"/>
      <c r="G21" s="55"/>
      <c r="H21" s="55"/>
      <c r="I21" s="56"/>
      <c r="J21" s="60" t="s">
        <v>311</v>
      </c>
      <c r="K21" s="61"/>
      <c r="L21" s="61"/>
      <c r="M21" s="61"/>
      <c r="N21" s="61"/>
      <c r="O21" s="61"/>
      <c r="P21" s="61"/>
      <c r="Q21" s="61"/>
      <c r="R21" s="62"/>
      <c r="S21" s="63" t="s">
        <v>312</v>
      </c>
      <c r="T21" s="64"/>
      <c r="U21" s="64"/>
      <c r="V21" s="64"/>
      <c r="W21" s="64"/>
      <c r="X21" s="64"/>
      <c r="Y21" s="64"/>
      <c r="Z21" s="64"/>
      <c r="AA21" s="65"/>
    </row>
    <row r="22" spans="5:27" ht="15" customHeight="1" x14ac:dyDescent="0.25">
      <c r="E22" s="57"/>
      <c r="F22" s="58"/>
      <c r="G22" s="58"/>
      <c r="H22" s="58"/>
      <c r="I22" s="59"/>
      <c r="J22" s="84" t="s">
        <v>2</v>
      </c>
      <c r="K22" s="47"/>
      <c r="L22" s="46"/>
      <c r="M22" s="1" t="s">
        <v>3</v>
      </c>
      <c r="N22" s="1" t="s">
        <v>4</v>
      </c>
      <c r="O22" s="1" t="s">
        <v>5</v>
      </c>
      <c r="P22" s="66" t="s">
        <v>6</v>
      </c>
      <c r="Q22" s="47"/>
      <c r="R22" s="46"/>
      <c r="S22" s="1" t="s">
        <v>657</v>
      </c>
      <c r="T22" s="66" t="s">
        <v>658</v>
      </c>
      <c r="U22" s="47"/>
      <c r="V22" s="47"/>
      <c r="W22" s="46"/>
      <c r="X22" s="66" t="s">
        <v>659</v>
      </c>
      <c r="Y22" s="46"/>
      <c r="Z22" s="1" t="s">
        <v>660</v>
      </c>
      <c r="AA22" s="2" t="s">
        <v>661</v>
      </c>
    </row>
    <row r="23" spans="5:27" ht="15" customHeight="1" x14ac:dyDescent="0.25">
      <c r="E23" s="48" t="s">
        <v>317</v>
      </c>
      <c r="F23" s="47"/>
      <c r="G23" s="47"/>
      <c r="H23" s="47"/>
      <c r="I23" s="49"/>
      <c r="J23" s="81">
        <v>22</v>
      </c>
      <c r="K23" s="47"/>
      <c r="L23" s="46"/>
      <c r="M23" s="3">
        <v>22</v>
      </c>
      <c r="N23" s="3">
        <v>22</v>
      </c>
      <c r="O23" s="3">
        <v>22</v>
      </c>
      <c r="P23" s="50">
        <v>22</v>
      </c>
      <c r="Q23" s="47"/>
      <c r="R23" s="46"/>
      <c r="S23" s="3">
        <v>22</v>
      </c>
      <c r="T23" s="50">
        <v>22</v>
      </c>
      <c r="U23" s="47"/>
      <c r="V23" s="47"/>
      <c r="W23" s="46"/>
      <c r="X23" s="50">
        <v>22</v>
      </c>
      <c r="Y23" s="46"/>
      <c r="Z23" s="3">
        <v>22</v>
      </c>
      <c r="AA23" s="4">
        <v>22</v>
      </c>
    </row>
    <row r="24" spans="5:27" ht="20.25" customHeight="1" x14ac:dyDescent="0.25">
      <c r="E24" s="48" t="s">
        <v>319</v>
      </c>
      <c r="F24" s="47"/>
      <c r="G24" s="47"/>
      <c r="H24" s="47"/>
      <c r="I24" s="49"/>
      <c r="J24" s="81">
        <v>0</v>
      </c>
      <c r="K24" s="47"/>
      <c r="L24" s="46"/>
      <c r="M24" s="3">
        <v>0</v>
      </c>
      <c r="N24" s="3">
        <v>0</v>
      </c>
      <c r="O24" s="3">
        <v>0</v>
      </c>
      <c r="P24" s="50">
        <v>0</v>
      </c>
      <c r="Q24" s="47"/>
      <c r="R24" s="46"/>
      <c r="S24" s="3">
        <v>0</v>
      </c>
      <c r="T24" s="50">
        <v>0</v>
      </c>
      <c r="U24" s="47"/>
      <c r="V24" s="47"/>
      <c r="W24" s="46"/>
      <c r="X24" s="50">
        <v>0</v>
      </c>
      <c r="Y24" s="46"/>
      <c r="Z24" s="3">
        <v>0</v>
      </c>
      <c r="AA24" s="4">
        <v>0</v>
      </c>
    </row>
    <row r="25" spans="5:27" ht="13.15" customHeight="1" x14ac:dyDescent="0.25">
      <c r="E25" s="48" t="s">
        <v>321</v>
      </c>
      <c r="F25" s="47"/>
      <c r="G25" s="47"/>
      <c r="H25" s="47"/>
      <c r="I25" s="49"/>
      <c r="J25" s="81">
        <v>7.2</v>
      </c>
      <c r="K25" s="47"/>
      <c r="L25" s="46"/>
      <c r="M25" s="3">
        <v>7.2</v>
      </c>
      <c r="N25" s="3">
        <v>7.2</v>
      </c>
      <c r="O25" s="3">
        <v>7.3</v>
      </c>
      <c r="P25" s="50">
        <v>7.4</v>
      </c>
      <c r="Q25" s="47"/>
      <c r="R25" s="46"/>
      <c r="S25" s="3">
        <v>5.8</v>
      </c>
      <c r="T25" s="50">
        <v>5.9</v>
      </c>
      <c r="U25" s="47"/>
      <c r="V25" s="47"/>
      <c r="W25" s="46"/>
      <c r="X25" s="50">
        <v>5.9</v>
      </c>
      <c r="Y25" s="46"/>
      <c r="Z25" s="3">
        <v>6</v>
      </c>
      <c r="AA25" s="4">
        <v>6.1</v>
      </c>
    </row>
    <row r="26" spans="5:27" ht="13.15" customHeight="1" x14ac:dyDescent="0.25">
      <c r="E26" s="48" t="s">
        <v>323</v>
      </c>
      <c r="F26" s="47"/>
      <c r="G26" s="47"/>
      <c r="H26" s="47"/>
      <c r="I26" s="49"/>
      <c r="J26" s="80"/>
      <c r="K26" s="47"/>
      <c r="L26" s="46"/>
      <c r="M26" s="5"/>
      <c r="N26" s="5"/>
      <c r="O26" s="5"/>
      <c r="P26" s="45"/>
      <c r="Q26" s="47"/>
      <c r="R26" s="46"/>
      <c r="S26" s="5"/>
      <c r="T26" s="45"/>
      <c r="U26" s="47"/>
      <c r="V26" s="47"/>
      <c r="W26" s="46"/>
      <c r="X26" s="45"/>
      <c r="Y26" s="46"/>
      <c r="Z26" s="5"/>
      <c r="AA26" s="6"/>
    </row>
    <row r="27" spans="5:27" ht="13.15" customHeight="1" x14ac:dyDescent="0.25">
      <c r="E27" s="48" t="s">
        <v>325</v>
      </c>
      <c r="F27" s="47"/>
      <c r="G27" s="47"/>
      <c r="H27" s="47"/>
      <c r="I27" s="49"/>
      <c r="J27" s="80"/>
      <c r="K27" s="47"/>
      <c r="L27" s="46"/>
      <c r="M27" s="5"/>
      <c r="N27" s="5"/>
      <c r="O27" s="5"/>
      <c r="P27" s="45"/>
      <c r="Q27" s="47"/>
      <c r="R27" s="46"/>
      <c r="S27" s="5"/>
      <c r="T27" s="45"/>
      <c r="U27" s="47"/>
      <c r="V27" s="47"/>
      <c r="W27" s="46"/>
      <c r="X27" s="45"/>
      <c r="Y27" s="46"/>
      <c r="Z27" s="5"/>
      <c r="AA27" s="6"/>
    </row>
    <row r="28" spans="5:27" ht="20.25" customHeight="1" x14ac:dyDescent="0.25">
      <c r="E28" s="48" t="s">
        <v>327</v>
      </c>
      <c r="F28" s="47"/>
      <c r="G28" s="47"/>
      <c r="H28" s="47"/>
      <c r="I28" s="49"/>
      <c r="J28" s="83">
        <v>0.98699999999999999</v>
      </c>
      <c r="K28" s="47"/>
      <c r="L28" s="46"/>
      <c r="M28" s="7">
        <v>0.98699999999999999</v>
      </c>
      <c r="N28" s="7">
        <v>0.98699999999999999</v>
      </c>
      <c r="O28" s="7">
        <v>0.98699999999999999</v>
      </c>
      <c r="P28" s="53">
        <v>0.98699999999999999</v>
      </c>
      <c r="Q28" s="47"/>
      <c r="R28" s="46"/>
      <c r="S28" s="7">
        <v>0.998</v>
      </c>
      <c r="T28" s="53">
        <v>0.998</v>
      </c>
      <c r="U28" s="47"/>
      <c r="V28" s="47"/>
      <c r="W28" s="46"/>
      <c r="X28" s="53">
        <v>0.998</v>
      </c>
      <c r="Y28" s="46"/>
      <c r="Z28" s="7">
        <v>0.998</v>
      </c>
      <c r="AA28" s="8">
        <v>0.998</v>
      </c>
    </row>
    <row r="29" spans="5:27" ht="13.15" customHeight="1" x14ac:dyDescent="0.25">
      <c r="E29" s="48" t="s">
        <v>329</v>
      </c>
      <c r="F29" s="47"/>
      <c r="G29" s="47"/>
      <c r="H29" s="47"/>
      <c r="I29" s="49"/>
      <c r="J29" s="81">
        <v>0</v>
      </c>
      <c r="K29" s="47"/>
      <c r="L29" s="46"/>
      <c r="M29" s="3">
        <v>0</v>
      </c>
      <c r="N29" s="3">
        <v>0</v>
      </c>
      <c r="O29" s="3">
        <v>0</v>
      </c>
      <c r="P29" s="50">
        <v>0</v>
      </c>
      <c r="Q29" s="47"/>
      <c r="R29" s="46"/>
      <c r="S29" s="3">
        <v>0</v>
      </c>
      <c r="T29" s="50">
        <v>0</v>
      </c>
      <c r="U29" s="47"/>
      <c r="V29" s="47"/>
      <c r="W29" s="46"/>
      <c r="X29" s="50">
        <v>0</v>
      </c>
      <c r="Y29" s="46"/>
      <c r="Z29" s="3">
        <v>0</v>
      </c>
      <c r="AA29" s="4">
        <v>0</v>
      </c>
    </row>
    <row r="30" spans="5:27" ht="13.15" customHeight="1" x14ac:dyDescent="0.25">
      <c r="E30" s="51" t="s">
        <v>331</v>
      </c>
      <c r="F30" s="47"/>
      <c r="G30" s="47"/>
      <c r="H30" s="47"/>
      <c r="I30" s="49"/>
      <c r="J30" s="82">
        <v>7.2</v>
      </c>
      <c r="K30" s="47"/>
      <c r="L30" s="46"/>
      <c r="M30" s="9">
        <v>7.2</v>
      </c>
      <c r="N30" s="9">
        <v>7.2</v>
      </c>
      <c r="O30" s="9">
        <v>7.3</v>
      </c>
      <c r="P30" s="52">
        <v>7.4</v>
      </c>
      <c r="Q30" s="47"/>
      <c r="R30" s="46"/>
      <c r="S30" s="9">
        <v>5.8</v>
      </c>
      <c r="T30" s="52">
        <v>5.9</v>
      </c>
      <c r="U30" s="47"/>
      <c r="V30" s="47"/>
      <c r="W30" s="46"/>
      <c r="X30" s="52">
        <v>5.9</v>
      </c>
      <c r="Y30" s="46"/>
      <c r="Z30" s="9">
        <v>6</v>
      </c>
      <c r="AA30" s="10">
        <v>6.1</v>
      </c>
    </row>
    <row r="31" spans="5:27" ht="20.25" customHeight="1" x14ac:dyDescent="0.25">
      <c r="E31" s="48" t="s">
        <v>662</v>
      </c>
      <c r="F31" s="47"/>
      <c r="G31" s="47"/>
      <c r="H31" s="47"/>
      <c r="I31" s="49"/>
      <c r="J31" s="80">
        <v>0.4</v>
      </c>
      <c r="K31" s="47"/>
      <c r="L31" s="46"/>
      <c r="M31" s="5">
        <v>0.4</v>
      </c>
      <c r="N31" s="5">
        <v>0.4</v>
      </c>
      <c r="O31" s="5">
        <v>0.4</v>
      </c>
      <c r="P31" s="45">
        <v>0.4</v>
      </c>
      <c r="Q31" s="47"/>
      <c r="R31" s="46"/>
      <c r="S31" s="5">
        <v>0.3</v>
      </c>
      <c r="T31" s="45">
        <v>0.3</v>
      </c>
      <c r="U31" s="47"/>
      <c r="V31" s="47"/>
      <c r="W31" s="46"/>
      <c r="X31" s="45">
        <v>0.3</v>
      </c>
      <c r="Y31" s="46"/>
      <c r="Z31" s="5">
        <v>0.3</v>
      </c>
      <c r="AA31" s="6">
        <v>0.3</v>
      </c>
    </row>
    <row r="32" spans="5:27" ht="20.25" customHeight="1" x14ac:dyDescent="0.25">
      <c r="E32" s="48" t="s">
        <v>663</v>
      </c>
      <c r="F32" s="47"/>
      <c r="G32" s="47"/>
      <c r="H32" s="47"/>
      <c r="I32" s="49"/>
      <c r="J32" s="80" t="s">
        <v>1173</v>
      </c>
      <c r="K32" s="47"/>
      <c r="L32" s="46"/>
      <c r="M32" s="5" t="s">
        <v>1173</v>
      </c>
      <c r="N32" s="5" t="s">
        <v>1173</v>
      </c>
      <c r="O32" s="5" t="s">
        <v>1173</v>
      </c>
      <c r="P32" s="45" t="s">
        <v>1173</v>
      </c>
      <c r="Q32" s="47"/>
      <c r="R32" s="46"/>
      <c r="S32" s="5" t="s">
        <v>1173</v>
      </c>
      <c r="T32" s="45" t="s">
        <v>1173</v>
      </c>
      <c r="U32" s="47"/>
      <c r="V32" s="47"/>
      <c r="W32" s="46"/>
      <c r="X32" s="45" t="s">
        <v>1173</v>
      </c>
      <c r="Y32" s="46"/>
      <c r="Z32" s="5" t="s">
        <v>1173</v>
      </c>
      <c r="AA32" s="6" t="s">
        <v>1173</v>
      </c>
    </row>
    <row r="33" spans="5:27" ht="13.15" customHeight="1" x14ac:dyDescent="0.25">
      <c r="E33" s="48" t="s">
        <v>337</v>
      </c>
      <c r="F33" s="47"/>
      <c r="G33" s="47"/>
      <c r="H33" s="47"/>
      <c r="I33" s="49"/>
      <c r="J33" s="81">
        <v>7.2</v>
      </c>
      <c r="K33" s="47"/>
      <c r="L33" s="46"/>
      <c r="M33" s="3">
        <v>7.2</v>
      </c>
      <c r="N33" s="3">
        <v>7.2</v>
      </c>
      <c r="O33" s="3">
        <v>7.3</v>
      </c>
      <c r="P33" s="50">
        <v>7.4</v>
      </c>
      <c r="Q33" s="47"/>
      <c r="R33" s="46"/>
      <c r="S33" s="3">
        <v>5.8</v>
      </c>
      <c r="T33" s="50">
        <v>5.9</v>
      </c>
      <c r="U33" s="47"/>
      <c r="V33" s="47"/>
      <c r="W33" s="46"/>
      <c r="X33" s="50">
        <v>5.9</v>
      </c>
      <c r="Y33" s="46"/>
      <c r="Z33" s="3">
        <v>6</v>
      </c>
      <c r="AA33" s="4">
        <v>6.1</v>
      </c>
    </row>
    <row r="34" spans="5:27" x14ac:dyDescent="0.25">
      <c r="E34" s="48" t="s">
        <v>340</v>
      </c>
      <c r="F34" s="47"/>
      <c r="G34" s="47"/>
      <c r="H34" s="47"/>
      <c r="I34" s="49"/>
      <c r="J34" s="81">
        <v>0</v>
      </c>
      <c r="K34" s="47"/>
      <c r="L34" s="46"/>
      <c r="M34" s="3">
        <v>0</v>
      </c>
      <c r="N34" s="3">
        <v>0</v>
      </c>
      <c r="O34" s="3">
        <v>0</v>
      </c>
      <c r="P34" s="50">
        <v>0</v>
      </c>
      <c r="Q34" s="47"/>
      <c r="R34" s="46"/>
      <c r="S34" s="3">
        <v>0</v>
      </c>
      <c r="T34" s="50">
        <v>0</v>
      </c>
      <c r="U34" s="47"/>
      <c r="V34" s="47"/>
      <c r="W34" s="46"/>
      <c r="X34" s="50">
        <v>0</v>
      </c>
      <c r="Y34" s="46"/>
      <c r="Z34" s="3">
        <v>0</v>
      </c>
      <c r="AA34" s="4">
        <v>0</v>
      </c>
    </row>
    <row r="35" spans="5:27" ht="20.25" customHeight="1" x14ac:dyDescent="0.25">
      <c r="E35" s="48" t="s">
        <v>342</v>
      </c>
      <c r="F35" s="47"/>
      <c r="G35" s="47"/>
      <c r="H35" s="47"/>
      <c r="I35" s="49"/>
      <c r="J35" s="81">
        <v>0</v>
      </c>
      <c r="K35" s="47"/>
      <c r="L35" s="46"/>
      <c r="M35" s="3">
        <v>0</v>
      </c>
      <c r="N35" s="3">
        <v>0</v>
      </c>
      <c r="O35" s="3">
        <v>0</v>
      </c>
      <c r="P35" s="50">
        <v>0</v>
      </c>
      <c r="Q35" s="47"/>
      <c r="R35" s="46"/>
      <c r="S35" s="3">
        <v>0</v>
      </c>
      <c r="T35" s="50">
        <v>0</v>
      </c>
      <c r="U35" s="47"/>
      <c r="V35" s="47"/>
      <c r="W35" s="46"/>
      <c r="X35" s="50">
        <v>0</v>
      </c>
      <c r="Y35" s="46"/>
      <c r="Z35" s="3">
        <v>0</v>
      </c>
      <c r="AA35" s="4">
        <v>0</v>
      </c>
    </row>
    <row r="36" spans="5:27" x14ac:dyDescent="0.25">
      <c r="E36" s="48" t="s">
        <v>344</v>
      </c>
      <c r="F36" s="47"/>
      <c r="G36" s="47"/>
      <c r="H36" s="47"/>
      <c r="I36" s="49"/>
      <c r="J36" s="81">
        <v>10</v>
      </c>
      <c r="K36" s="47"/>
      <c r="L36" s="46"/>
      <c r="M36" s="3">
        <v>10</v>
      </c>
      <c r="N36" s="3">
        <v>10</v>
      </c>
      <c r="O36" s="3">
        <v>10</v>
      </c>
      <c r="P36" s="50">
        <v>10</v>
      </c>
      <c r="Q36" s="47"/>
      <c r="R36" s="46"/>
      <c r="S36" s="3">
        <v>10</v>
      </c>
      <c r="T36" s="50">
        <v>10</v>
      </c>
      <c r="U36" s="47"/>
      <c r="V36" s="47"/>
      <c r="W36" s="46"/>
      <c r="X36" s="50">
        <v>10</v>
      </c>
      <c r="Y36" s="46"/>
      <c r="Z36" s="3">
        <v>10</v>
      </c>
      <c r="AA36" s="4">
        <v>10</v>
      </c>
    </row>
    <row r="37" spans="5:27" x14ac:dyDescent="0.25">
      <c r="E37" s="48" t="s">
        <v>346</v>
      </c>
      <c r="F37" s="47"/>
      <c r="G37" s="47"/>
      <c r="H37" s="47"/>
      <c r="I37" s="49"/>
      <c r="J37" s="81">
        <v>4</v>
      </c>
      <c r="K37" s="47"/>
      <c r="L37" s="46"/>
      <c r="M37" s="3">
        <v>4</v>
      </c>
      <c r="N37" s="3">
        <v>4</v>
      </c>
      <c r="O37" s="3">
        <v>4</v>
      </c>
      <c r="P37" s="50">
        <v>4</v>
      </c>
      <c r="Q37" s="47"/>
      <c r="R37" s="46"/>
      <c r="S37" s="3">
        <v>4</v>
      </c>
      <c r="T37" s="50">
        <v>4</v>
      </c>
      <c r="U37" s="47"/>
      <c r="V37" s="47"/>
      <c r="W37" s="46"/>
      <c r="X37" s="50">
        <v>4</v>
      </c>
      <c r="Y37" s="46"/>
      <c r="Z37" s="3">
        <v>4</v>
      </c>
      <c r="AA37" s="4">
        <v>4</v>
      </c>
    </row>
    <row r="38" spans="5:27" x14ac:dyDescent="0.25">
      <c r="E38" s="48" t="s">
        <v>348</v>
      </c>
      <c r="F38" s="47"/>
      <c r="G38" s="47"/>
      <c r="H38" s="47"/>
      <c r="I38" s="49"/>
      <c r="J38" s="81">
        <v>0</v>
      </c>
      <c r="K38" s="47"/>
      <c r="L38" s="46"/>
      <c r="M38" s="3">
        <v>0</v>
      </c>
      <c r="N38" s="3">
        <v>0</v>
      </c>
      <c r="O38" s="3">
        <v>0</v>
      </c>
      <c r="P38" s="50">
        <v>0</v>
      </c>
      <c r="Q38" s="47"/>
      <c r="R38" s="46"/>
      <c r="S38" s="3">
        <v>0</v>
      </c>
      <c r="T38" s="50">
        <v>0</v>
      </c>
      <c r="U38" s="47"/>
      <c r="V38" s="47"/>
      <c r="W38" s="46"/>
      <c r="X38" s="50">
        <v>0</v>
      </c>
      <c r="Y38" s="46"/>
      <c r="Z38" s="3">
        <v>0</v>
      </c>
      <c r="AA38" s="4">
        <v>0</v>
      </c>
    </row>
    <row r="39" spans="5:27" x14ac:dyDescent="0.25">
      <c r="E39" s="48" t="s">
        <v>350</v>
      </c>
      <c r="F39" s="47"/>
      <c r="G39" s="47"/>
      <c r="H39" s="47"/>
      <c r="I39" s="49"/>
      <c r="J39" s="81">
        <v>0</v>
      </c>
      <c r="K39" s="47"/>
      <c r="L39" s="46"/>
      <c r="M39" s="3">
        <v>0</v>
      </c>
      <c r="N39" s="3">
        <v>0</v>
      </c>
      <c r="O39" s="3">
        <v>0</v>
      </c>
      <c r="P39" s="50">
        <v>0</v>
      </c>
      <c r="Q39" s="47"/>
      <c r="R39" s="46"/>
      <c r="S39" s="3">
        <v>0</v>
      </c>
      <c r="T39" s="50">
        <v>0</v>
      </c>
      <c r="U39" s="47"/>
      <c r="V39" s="47"/>
      <c r="W39" s="46"/>
      <c r="X39" s="50">
        <v>0</v>
      </c>
      <c r="Y39" s="46"/>
      <c r="Z39" s="3">
        <v>0</v>
      </c>
      <c r="AA39" s="4">
        <v>0</v>
      </c>
    </row>
    <row r="40" spans="5:27" ht="20.100000000000001" customHeight="1" x14ac:dyDescent="0.25">
      <c r="E40" s="48" t="s">
        <v>352</v>
      </c>
      <c r="F40" s="47"/>
      <c r="G40" s="47"/>
      <c r="H40" s="47"/>
      <c r="I40" s="49"/>
      <c r="J40" s="81" t="s">
        <v>109</v>
      </c>
      <c r="K40" s="47"/>
      <c r="L40" s="46"/>
      <c r="M40" s="3" t="s">
        <v>109</v>
      </c>
      <c r="N40" s="3" t="s">
        <v>109</v>
      </c>
      <c r="O40" s="3" t="s">
        <v>109</v>
      </c>
      <c r="P40" s="50" t="s">
        <v>109</v>
      </c>
      <c r="Q40" s="47"/>
      <c r="R40" s="46"/>
      <c r="S40" s="3" t="s">
        <v>109</v>
      </c>
      <c r="T40" s="50" t="s">
        <v>109</v>
      </c>
      <c r="U40" s="47"/>
      <c r="V40" s="47"/>
      <c r="W40" s="46"/>
      <c r="X40" s="50" t="s">
        <v>109</v>
      </c>
      <c r="Y40" s="46"/>
      <c r="Z40" s="3" t="s">
        <v>109</v>
      </c>
      <c r="AA40" s="4" t="s">
        <v>109</v>
      </c>
    </row>
    <row r="41" spans="5:27" ht="20.100000000000001" customHeight="1" x14ac:dyDescent="0.25">
      <c r="E41" s="48" t="s">
        <v>310</v>
      </c>
      <c r="F41" s="47"/>
      <c r="G41" s="47"/>
      <c r="H41" s="47"/>
      <c r="I41" s="49"/>
      <c r="J41" s="81" t="s">
        <v>109</v>
      </c>
      <c r="K41" s="47"/>
      <c r="L41" s="46"/>
      <c r="M41" s="3" t="s">
        <v>109</v>
      </c>
      <c r="N41" s="3" t="s">
        <v>109</v>
      </c>
      <c r="O41" s="3" t="s">
        <v>109</v>
      </c>
      <c r="P41" s="50" t="s">
        <v>109</v>
      </c>
      <c r="Q41" s="47"/>
      <c r="R41" s="46"/>
      <c r="S41" s="3" t="s">
        <v>109</v>
      </c>
      <c r="T41" s="50" t="s">
        <v>109</v>
      </c>
      <c r="U41" s="47"/>
      <c r="V41" s="47"/>
      <c r="W41" s="46"/>
      <c r="X41" s="50" t="s">
        <v>109</v>
      </c>
      <c r="Y41" s="46"/>
      <c r="Z41" s="3" t="s">
        <v>109</v>
      </c>
      <c r="AA41" s="4" t="s">
        <v>109</v>
      </c>
    </row>
    <row r="42" spans="5:27" x14ac:dyDescent="0.25">
      <c r="E42" s="48" t="s">
        <v>355</v>
      </c>
      <c r="F42" s="47"/>
      <c r="G42" s="47"/>
      <c r="H42" s="47"/>
      <c r="I42" s="49"/>
      <c r="J42" s="80"/>
      <c r="K42" s="47"/>
      <c r="L42" s="46"/>
      <c r="M42" s="5"/>
      <c r="N42" s="5"/>
      <c r="O42" s="5"/>
      <c r="P42" s="45"/>
      <c r="Q42" s="47"/>
      <c r="R42" s="46"/>
      <c r="S42" s="5"/>
      <c r="T42" s="45"/>
      <c r="U42" s="47"/>
      <c r="V42" s="47"/>
      <c r="W42" s="46"/>
      <c r="X42" s="45"/>
      <c r="Y42" s="46"/>
      <c r="Z42" s="5"/>
      <c r="AA42" s="6"/>
    </row>
    <row r="43" spans="5:27" x14ac:dyDescent="0.25">
      <c r="E43" s="48" t="s">
        <v>357</v>
      </c>
      <c r="F43" s="47"/>
      <c r="G43" s="47"/>
      <c r="H43" s="47"/>
      <c r="I43" s="49"/>
      <c r="J43" s="80"/>
      <c r="K43" s="47"/>
      <c r="L43" s="46"/>
      <c r="M43" s="5"/>
      <c r="N43" s="5"/>
      <c r="O43" s="5"/>
      <c r="P43" s="45"/>
      <c r="Q43" s="47"/>
      <c r="R43" s="46"/>
      <c r="S43" s="5"/>
      <c r="T43" s="45"/>
      <c r="U43" s="47"/>
      <c r="V43" s="47"/>
      <c r="W43" s="46"/>
      <c r="X43" s="45"/>
      <c r="Y43" s="46"/>
      <c r="Z43" s="5"/>
      <c r="AA43" s="6"/>
    </row>
    <row r="44" spans="5:27" ht="18" x14ac:dyDescent="0.25">
      <c r="E44" s="48" t="s">
        <v>359</v>
      </c>
      <c r="F44" s="47"/>
      <c r="G44" s="47"/>
      <c r="H44" s="47"/>
      <c r="I44" s="49"/>
      <c r="J44" s="80" t="s">
        <v>675</v>
      </c>
      <c r="K44" s="47"/>
      <c r="L44" s="46"/>
      <c r="M44" s="5" t="s">
        <v>675</v>
      </c>
      <c r="N44" s="5" t="s">
        <v>675</v>
      </c>
      <c r="O44" s="5" t="s">
        <v>675</v>
      </c>
      <c r="P44" s="45" t="s">
        <v>675</v>
      </c>
      <c r="Q44" s="47"/>
      <c r="R44" s="46"/>
      <c r="S44" s="5" t="s">
        <v>675</v>
      </c>
      <c r="T44" s="45" t="s">
        <v>675</v>
      </c>
      <c r="U44" s="47"/>
      <c r="V44" s="47"/>
      <c r="W44" s="46"/>
      <c r="X44" s="45" t="s">
        <v>675</v>
      </c>
      <c r="Y44" s="46"/>
      <c r="Z44" s="5" t="s">
        <v>675</v>
      </c>
      <c r="AA44" s="6" t="s">
        <v>675</v>
      </c>
    </row>
    <row r="45" spans="5:27" x14ac:dyDescent="0.25">
      <c r="E45" s="41" t="s">
        <v>361</v>
      </c>
      <c r="F45" s="42"/>
      <c r="G45" s="42"/>
      <c r="H45" s="42"/>
      <c r="I45" s="43"/>
      <c r="J45" s="78" t="s">
        <v>666</v>
      </c>
      <c r="K45" s="44"/>
      <c r="L45" s="37"/>
      <c r="M45" s="11" t="s">
        <v>666</v>
      </c>
      <c r="N45" s="11" t="s">
        <v>666</v>
      </c>
      <c r="O45" s="11" t="s">
        <v>666</v>
      </c>
      <c r="P45" s="36" t="s">
        <v>666</v>
      </c>
      <c r="Q45" s="44"/>
      <c r="R45" s="37"/>
      <c r="S45" s="12" t="s">
        <v>666</v>
      </c>
      <c r="T45" s="38" t="s">
        <v>666</v>
      </c>
      <c r="U45" s="40"/>
      <c r="V45" s="40"/>
      <c r="W45" s="39"/>
      <c r="X45" s="38" t="s">
        <v>666</v>
      </c>
      <c r="Y45" s="39"/>
      <c r="Z45" s="12" t="s">
        <v>666</v>
      </c>
      <c r="AA45" s="13" t="s">
        <v>666</v>
      </c>
    </row>
    <row r="46" spans="5:27" ht="0" hidden="1" customHeight="1" x14ac:dyDescent="0.25"/>
    <row r="47" spans="5:27" ht="7.7" customHeight="1" x14ac:dyDescent="0.25"/>
    <row r="48" spans="5:27" ht="2.4500000000000002" customHeight="1" x14ac:dyDescent="0.25"/>
    <row r="49" spans="5:5" ht="0.6" customHeight="1" x14ac:dyDescent="0.25"/>
    <row r="50" spans="5:5" ht="0" hidden="1" customHeight="1" x14ac:dyDescent="0.25"/>
    <row r="51" spans="5:5" x14ac:dyDescent="0.25">
      <c r="E51" s="16" t="s">
        <v>667</v>
      </c>
    </row>
  </sheetData>
  <sheetProtection algorithmName="SHA-512" hashValue="bAL9+GcYZGzlclJGtNJP0HCvxtojk26DSr/dpxRExqRfOIp0e+A/QksyAcpKhh76KKrcF+UzLwtoTKyGQgEy7w==" saltValue="9F1FF9t8zqdCdPGsGxCuXQ==" spinCount="100000" sheet="1" objects="1" scenarios="1"/>
  <mergeCells count="136">
    <mergeCell ref="E40:I40"/>
    <mergeCell ref="J40:L40"/>
    <mergeCell ref="P40:R40"/>
    <mergeCell ref="T40:W40"/>
    <mergeCell ref="X40:Y40"/>
    <mergeCell ref="E41:I41"/>
    <mergeCell ref="J41:L41"/>
    <mergeCell ref="P41:R41"/>
    <mergeCell ref="T41:W41"/>
    <mergeCell ref="X41:Y41"/>
    <mergeCell ref="C7:F9"/>
    <mergeCell ref="I7:AD7"/>
    <mergeCell ref="I9:AD10"/>
    <mergeCell ref="I12:AD12"/>
    <mergeCell ref="B14:E14"/>
    <mergeCell ref="I14:AD14"/>
    <mergeCell ref="D1:AF1"/>
    <mergeCell ref="C3:F3"/>
    <mergeCell ref="I3:Q5"/>
    <mergeCell ref="R3:T4"/>
    <mergeCell ref="W3:AC5"/>
    <mergeCell ref="E23:I23"/>
    <mergeCell ref="J23:L23"/>
    <mergeCell ref="P23:R23"/>
    <mergeCell ref="T23:W23"/>
    <mergeCell ref="X23:Y23"/>
    <mergeCell ref="C16:AE16"/>
    <mergeCell ref="L18:P18"/>
    <mergeCell ref="V18:X18"/>
    <mergeCell ref="E21:I22"/>
    <mergeCell ref="J21:R21"/>
    <mergeCell ref="S21:AA21"/>
    <mergeCell ref="J22:L22"/>
    <mergeCell ref="P22:R22"/>
    <mergeCell ref="T22:W22"/>
    <mergeCell ref="X22:Y22"/>
    <mergeCell ref="E25:I25"/>
    <mergeCell ref="J25:L25"/>
    <mergeCell ref="P25:R25"/>
    <mergeCell ref="T25:W25"/>
    <mergeCell ref="X25:Y25"/>
    <mergeCell ref="E24:I24"/>
    <mergeCell ref="J24:L24"/>
    <mergeCell ref="P24:R24"/>
    <mergeCell ref="T24:W24"/>
    <mergeCell ref="X24:Y24"/>
    <mergeCell ref="E27:I27"/>
    <mergeCell ref="J27:L27"/>
    <mergeCell ref="P27:R27"/>
    <mergeCell ref="T27:W27"/>
    <mergeCell ref="X27:Y27"/>
    <mergeCell ref="E26:I26"/>
    <mergeCell ref="J26:L26"/>
    <mergeCell ref="P26:R26"/>
    <mergeCell ref="T26:W26"/>
    <mergeCell ref="X26:Y26"/>
    <mergeCell ref="E29:I29"/>
    <mergeCell ref="J29:L29"/>
    <mergeCell ref="P29:R29"/>
    <mergeCell ref="T29:W29"/>
    <mergeCell ref="X29:Y29"/>
    <mergeCell ref="E28:I28"/>
    <mergeCell ref="J28:L28"/>
    <mergeCell ref="P28:R28"/>
    <mergeCell ref="T28:W28"/>
    <mergeCell ref="X28:Y28"/>
    <mergeCell ref="E31:I31"/>
    <mergeCell ref="J31:L31"/>
    <mergeCell ref="P31:R31"/>
    <mergeCell ref="T31:W31"/>
    <mergeCell ref="X31:Y31"/>
    <mergeCell ref="E30:I30"/>
    <mergeCell ref="J30:L30"/>
    <mergeCell ref="P30:R30"/>
    <mergeCell ref="T30:W30"/>
    <mergeCell ref="X30:Y30"/>
    <mergeCell ref="E33:I33"/>
    <mergeCell ref="J33:L33"/>
    <mergeCell ref="P33:R33"/>
    <mergeCell ref="T33:W33"/>
    <mergeCell ref="X33:Y33"/>
    <mergeCell ref="E32:I32"/>
    <mergeCell ref="J32:L32"/>
    <mergeCell ref="P32:R32"/>
    <mergeCell ref="T32:W32"/>
    <mergeCell ref="X32:Y32"/>
    <mergeCell ref="E35:I35"/>
    <mergeCell ref="J35:L35"/>
    <mergeCell ref="P35:R35"/>
    <mergeCell ref="T35:W35"/>
    <mergeCell ref="X35:Y35"/>
    <mergeCell ref="E34:I34"/>
    <mergeCell ref="J34:L34"/>
    <mergeCell ref="P34:R34"/>
    <mergeCell ref="T34:W34"/>
    <mergeCell ref="X34:Y34"/>
    <mergeCell ref="E37:I37"/>
    <mergeCell ref="J37:L37"/>
    <mergeCell ref="P37:R37"/>
    <mergeCell ref="T37:W37"/>
    <mergeCell ref="X37:Y37"/>
    <mergeCell ref="E36:I36"/>
    <mergeCell ref="J36:L36"/>
    <mergeCell ref="P36:R36"/>
    <mergeCell ref="T36:W36"/>
    <mergeCell ref="X36:Y36"/>
    <mergeCell ref="E39:I39"/>
    <mergeCell ref="J39:L39"/>
    <mergeCell ref="P39:R39"/>
    <mergeCell ref="T39:W39"/>
    <mergeCell ref="X39:Y39"/>
    <mergeCell ref="E38:I38"/>
    <mergeCell ref="J38:L38"/>
    <mergeCell ref="P38:R38"/>
    <mergeCell ref="T38:W38"/>
    <mergeCell ref="X38:Y38"/>
    <mergeCell ref="E43:I43"/>
    <mergeCell ref="J43:L43"/>
    <mergeCell ref="P43:R43"/>
    <mergeCell ref="T43:W43"/>
    <mergeCell ref="X43:Y43"/>
    <mergeCell ref="E42:I42"/>
    <mergeCell ref="J42:L42"/>
    <mergeCell ref="P42:R42"/>
    <mergeCell ref="T42:W42"/>
    <mergeCell ref="X42:Y42"/>
    <mergeCell ref="E45:I45"/>
    <mergeCell ref="J45:L45"/>
    <mergeCell ref="P45:R45"/>
    <mergeCell ref="T45:W45"/>
    <mergeCell ref="X45:Y45"/>
    <mergeCell ref="E44:I44"/>
    <mergeCell ref="J44:L44"/>
    <mergeCell ref="P44:R44"/>
    <mergeCell ref="T44:W44"/>
    <mergeCell ref="X44:Y44"/>
  </mergeCells>
  <hyperlinks>
    <hyperlink ref="F3" location="INDEX!A1" display="Return to Index" xr:uid="{0DC8226B-8306-4678-8C80-6559C3AB9B6C}"/>
    <hyperlink ref="E51" location="INDEX!A1" display="Return to Index" xr:uid="{83BCB38A-6367-4FA3-82AC-AB1D5BA142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Gracem - Gracemere (66/11kV)</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AJ53"/>
  <sheetViews>
    <sheetView showGridLines="0" topLeftCell="A34"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1174</v>
      </c>
      <c r="J3" s="69"/>
      <c r="K3" s="69"/>
      <c r="L3" s="69"/>
      <c r="M3" s="69"/>
      <c r="N3" s="69"/>
      <c r="O3" s="69"/>
      <c r="P3" s="69"/>
      <c r="Q3" s="69"/>
      <c r="R3" s="69"/>
      <c r="S3" s="69"/>
      <c r="V3" s="71" t="s">
        <v>645</v>
      </c>
      <c r="W3" s="69"/>
      <c r="Y3" s="72" t="s">
        <v>646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1175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1176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3.8</v>
      </c>
      <c r="K26" s="46"/>
      <c r="L26" s="81">
        <v>3.8</v>
      </c>
      <c r="M26" s="46"/>
      <c r="N26" s="81">
        <v>3.8</v>
      </c>
      <c r="O26" s="46"/>
      <c r="P26" s="81">
        <v>3.8</v>
      </c>
      <c r="Q26" s="47"/>
      <c r="R26" s="46"/>
      <c r="S26" s="81">
        <v>3.8</v>
      </c>
      <c r="T26" s="46"/>
      <c r="U26" s="81">
        <v>3.8</v>
      </c>
      <c r="V26" s="46"/>
      <c r="W26" s="81">
        <v>3.8</v>
      </c>
      <c r="X26" s="47"/>
      <c r="Y26" s="47"/>
      <c r="Z26" s="47"/>
      <c r="AA26" s="46"/>
      <c r="AB26" s="3">
        <v>3.8</v>
      </c>
      <c r="AC26" s="50">
        <v>3.8</v>
      </c>
      <c r="AD26" s="47"/>
      <c r="AE26" s="46"/>
      <c r="AF26" s="4">
        <v>3.8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0.3</v>
      </c>
      <c r="K28" s="46"/>
      <c r="L28" s="81">
        <v>0.3</v>
      </c>
      <c r="M28" s="46"/>
      <c r="N28" s="81">
        <v>0.3</v>
      </c>
      <c r="O28" s="46"/>
      <c r="P28" s="81">
        <v>0.3</v>
      </c>
      <c r="Q28" s="47"/>
      <c r="R28" s="46"/>
      <c r="S28" s="81">
        <v>0.3</v>
      </c>
      <c r="T28" s="46"/>
      <c r="U28" s="81">
        <v>0.3</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0.92800000000000005</v>
      </c>
      <c r="K31" s="46"/>
      <c r="L31" s="83">
        <v>0.92800000000000005</v>
      </c>
      <c r="M31" s="46"/>
      <c r="N31" s="83">
        <v>0.92800000000000005</v>
      </c>
      <c r="O31" s="46"/>
      <c r="P31" s="83">
        <v>0.92800000000000005</v>
      </c>
      <c r="Q31" s="47"/>
      <c r="R31" s="46"/>
      <c r="S31" s="83">
        <v>0.92800000000000005</v>
      </c>
      <c r="T31" s="46"/>
      <c r="U31" s="83">
        <v>0.88700000000000001</v>
      </c>
      <c r="V31" s="46"/>
      <c r="W31" s="83">
        <v>0.88700000000000001</v>
      </c>
      <c r="X31" s="47"/>
      <c r="Y31" s="47"/>
      <c r="Z31" s="47"/>
      <c r="AA31" s="46"/>
      <c r="AB31" s="7">
        <v>0.88700000000000001</v>
      </c>
      <c r="AC31" s="53">
        <v>0.88700000000000001</v>
      </c>
      <c r="AD31" s="47"/>
      <c r="AE31" s="46"/>
      <c r="AF31" s="8">
        <v>0.88700000000000001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0.3</v>
      </c>
      <c r="K33" s="46"/>
      <c r="L33" s="82">
        <v>0.3</v>
      </c>
      <c r="M33" s="46"/>
      <c r="N33" s="82">
        <v>0.3</v>
      </c>
      <c r="O33" s="46"/>
      <c r="P33" s="82">
        <v>0.3</v>
      </c>
      <c r="Q33" s="47"/>
      <c r="R33" s="46"/>
      <c r="S33" s="82">
        <v>0.3</v>
      </c>
      <c r="T33" s="46"/>
      <c r="U33" s="82">
        <v>0.3</v>
      </c>
      <c r="V33" s="46"/>
      <c r="W33" s="82">
        <v>0.3</v>
      </c>
      <c r="X33" s="47"/>
      <c r="Y33" s="47"/>
      <c r="Z33" s="47"/>
      <c r="AA33" s="46"/>
      <c r="AB33" s="9">
        <v>0.3</v>
      </c>
      <c r="AC33" s="52">
        <v>0.3</v>
      </c>
      <c r="AD33" s="47"/>
      <c r="AE33" s="46"/>
      <c r="AF33" s="10">
        <v>0.3</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1178</v>
      </c>
      <c r="K35" s="46"/>
      <c r="L35" s="80" t="s">
        <v>1178</v>
      </c>
      <c r="M35" s="46"/>
      <c r="N35" s="80" t="s">
        <v>1178</v>
      </c>
      <c r="O35" s="46"/>
      <c r="P35" s="80" t="s">
        <v>1178</v>
      </c>
      <c r="Q35" s="47"/>
      <c r="R35" s="46"/>
      <c r="S35" s="80" t="s">
        <v>1178</v>
      </c>
      <c r="T35" s="46"/>
      <c r="U35" s="80" t="s">
        <v>1178</v>
      </c>
      <c r="V35" s="46"/>
      <c r="W35" s="80" t="s">
        <v>1178</v>
      </c>
      <c r="X35" s="47"/>
      <c r="Y35" s="47"/>
      <c r="Z35" s="47"/>
      <c r="AA35" s="46"/>
      <c r="AB35" s="5" t="s">
        <v>1178</v>
      </c>
      <c r="AC35" s="45" t="s">
        <v>1178</v>
      </c>
      <c r="AD35" s="47"/>
      <c r="AE35" s="46"/>
      <c r="AF35" s="6" t="s">
        <v>1178</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1">
        <v>0.3</v>
      </c>
      <c r="V36" s="46"/>
      <c r="W36" s="81">
        <v>0.3</v>
      </c>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0.3</v>
      </c>
      <c r="K39" s="46"/>
      <c r="L39" s="81">
        <v>0.3</v>
      </c>
      <c r="M39" s="46"/>
      <c r="N39" s="81">
        <v>0.3</v>
      </c>
      <c r="O39" s="46"/>
      <c r="P39" s="81">
        <v>0.3</v>
      </c>
      <c r="Q39" s="47"/>
      <c r="R39" s="46"/>
      <c r="S39" s="81">
        <v>0.3</v>
      </c>
      <c r="T39" s="46"/>
      <c r="U39" s="81">
        <v>0.3</v>
      </c>
      <c r="V39" s="46"/>
      <c r="W39" s="81">
        <v>0.3</v>
      </c>
      <c r="X39" s="47"/>
      <c r="Y39" s="47"/>
      <c r="Z39" s="47"/>
      <c r="AA39" s="46"/>
      <c r="AB39" s="3">
        <v>0.3</v>
      </c>
      <c r="AC39" s="50">
        <v>0.3</v>
      </c>
      <c r="AD39" s="47"/>
      <c r="AE39" s="46"/>
      <c r="AF39" s="4">
        <v>0.3</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GdeQcM9S0547dylYbJHqkTy3DMBUd39XewwgEDo2l0cNyGh5O9K3He1BdQAlpGQLRxBuDbm0W3xK9tSra3q+g==" saltValue="Axvlr1hBxVF6kdtjKhqdA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D24B0CC-1A2F-4E15-805B-6379710161A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GRCR - Granite Creek (66/22kV)</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AJ53"/>
  <sheetViews>
    <sheetView showGridLines="0" topLeftCell="A42" zoomScale="160" zoomScaleNormal="16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1179</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1180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1181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1182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1.7</v>
      </c>
      <c r="K26" s="46"/>
      <c r="L26" s="81">
        <v>1.7</v>
      </c>
      <c r="M26" s="46"/>
      <c r="N26" s="81">
        <v>1.7</v>
      </c>
      <c r="O26" s="46"/>
      <c r="P26" s="81">
        <v>1.7</v>
      </c>
      <c r="Q26" s="47"/>
      <c r="R26" s="46"/>
      <c r="S26" s="81">
        <v>1.7</v>
      </c>
      <c r="T26" s="46"/>
      <c r="U26" s="81">
        <v>1.7</v>
      </c>
      <c r="V26" s="46"/>
      <c r="W26" s="81">
        <v>1.7</v>
      </c>
      <c r="X26" s="47"/>
      <c r="Y26" s="47"/>
      <c r="Z26" s="47"/>
      <c r="AA26" s="46"/>
      <c r="AB26" s="3">
        <v>1.7</v>
      </c>
      <c r="AC26" s="50">
        <v>1.7</v>
      </c>
      <c r="AD26" s="47"/>
      <c r="AE26" s="46"/>
      <c r="AF26" s="4">
        <v>1.7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0.7</v>
      </c>
      <c r="K28" s="46"/>
      <c r="L28" s="81">
        <v>0.7</v>
      </c>
      <c r="M28" s="46"/>
      <c r="N28" s="81">
        <v>0.7</v>
      </c>
      <c r="O28" s="46"/>
      <c r="P28" s="81">
        <v>0.7</v>
      </c>
      <c r="Q28" s="47"/>
      <c r="R28" s="46"/>
      <c r="S28" s="81">
        <v>0.7</v>
      </c>
      <c r="T28" s="46"/>
      <c r="U28" s="81">
        <v>0.5</v>
      </c>
      <c r="V28" s="46"/>
      <c r="W28" s="81">
        <v>0.7</v>
      </c>
      <c r="X28" s="47"/>
      <c r="Y28" s="47"/>
      <c r="Z28" s="47"/>
      <c r="AA28" s="46"/>
      <c r="AB28" s="3">
        <v>0.7</v>
      </c>
      <c r="AC28" s="50">
        <v>0.7</v>
      </c>
      <c r="AD28" s="47"/>
      <c r="AE28" s="46"/>
      <c r="AF28" s="4">
        <v>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0.99099999999999999</v>
      </c>
      <c r="O31" s="46"/>
      <c r="P31" s="83">
        <v>0.99099999999999999</v>
      </c>
      <c r="Q31" s="47"/>
      <c r="R31" s="46"/>
      <c r="S31" s="83">
        <v>0.99099999999999999</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0.7</v>
      </c>
      <c r="K33" s="46"/>
      <c r="L33" s="82">
        <v>0.7</v>
      </c>
      <c r="M33" s="46"/>
      <c r="N33" s="82">
        <v>0.7</v>
      </c>
      <c r="O33" s="46"/>
      <c r="P33" s="82">
        <v>0.7</v>
      </c>
      <c r="Q33" s="47"/>
      <c r="R33" s="46"/>
      <c r="S33" s="82">
        <v>0.7</v>
      </c>
      <c r="T33" s="46"/>
      <c r="U33" s="82">
        <v>0.5</v>
      </c>
      <c r="V33" s="46"/>
      <c r="W33" s="82">
        <v>0.7</v>
      </c>
      <c r="X33" s="47"/>
      <c r="Y33" s="47"/>
      <c r="Z33" s="47"/>
      <c r="AA33" s="46"/>
      <c r="AB33" s="9">
        <v>0.7</v>
      </c>
      <c r="AC33" s="52">
        <v>0.7</v>
      </c>
      <c r="AD33" s="47"/>
      <c r="AE33" s="46"/>
      <c r="AF33" s="10">
        <v>0.7</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2" ht="13.15" customHeight="1" x14ac:dyDescent="0.25">
      <c r="E36" s="48" t="s">
        <v>337</v>
      </c>
      <c r="F36" s="47"/>
      <c r="G36" s="47"/>
      <c r="H36" s="47"/>
      <c r="I36" s="49"/>
      <c r="J36" s="81">
        <v>0.7</v>
      </c>
      <c r="K36" s="46"/>
      <c r="L36" s="81">
        <v>0.7</v>
      </c>
      <c r="M36" s="46"/>
      <c r="N36" s="81">
        <v>0.7</v>
      </c>
      <c r="O36" s="46"/>
      <c r="P36" s="81">
        <v>0.7</v>
      </c>
      <c r="Q36" s="47"/>
      <c r="R36" s="46"/>
      <c r="S36" s="81">
        <v>0.7</v>
      </c>
      <c r="T36" s="46"/>
      <c r="U36" s="81">
        <v>0.5</v>
      </c>
      <c r="V36" s="46"/>
      <c r="W36" s="81">
        <v>0.7</v>
      </c>
      <c r="X36" s="47"/>
      <c r="Y36" s="47"/>
      <c r="Z36" s="47"/>
      <c r="AA36" s="46"/>
      <c r="AB36" s="3">
        <v>0.7</v>
      </c>
      <c r="AC36" s="50">
        <v>0.7</v>
      </c>
      <c r="AD36" s="47"/>
      <c r="AE36" s="46"/>
      <c r="AF36" s="4">
        <v>0.7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2Sq2YqlDXtE/mDRnD75mErwmCBu7lCa56B1rbsK9K/JWQ6X+fpCHZ4BQvDkDgNIElt2lMrOtSx3STDel5BDxA==" saltValue="CZy+wP6bXBrJ5bsvxKymH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CD1F3FF-8A41-4026-8236-862ACA07DB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GREN - Greenvale (66/11kV)</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K53"/>
  <sheetViews>
    <sheetView showGridLines="0" topLeftCell="A27" zoomScale="160" zoomScaleNormal="16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696</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700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701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88.1</v>
      </c>
      <c r="K26" s="46"/>
      <c r="L26" s="81">
        <v>88.1</v>
      </c>
      <c r="M26" s="46"/>
      <c r="N26" s="81">
        <v>88.1</v>
      </c>
      <c r="O26" s="46"/>
      <c r="P26" s="81">
        <v>88.1</v>
      </c>
      <c r="Q26" s="47"/>
      <c r="R26" s="46"/>
      <c r="S26" s="81">
        <v>88.1</v>
      </c>
      <c r="T26" s="46"/>
      <c r="U26" s="81">
        <v>97.4</v>
      </c>
      <c r="V26" s="46"/>
      <c r="W26" s="81">
        <v>97.4</v>
      </c>
      <c r="X26" s="47"/>
      <c r="Y26" s="47"/>
      <c r="Z26" s="47"/>
      <c r="AA26" s="46"/>
      <c r="AB26" s="3">
        <v>97.4</v>
      </c>
      <c r="AC26" s="50">
        <v>97.4</v>
      </c>
      <c r="AD26" s="47"/>
      <c r="AE26" s="46"/>
      <c r="AF26" s="4">
        <v>97.4</v>
      </c>
    </row>
    <row r="27" spans="4:32" ht="20.25" customHeight="1" x14ac:dyDescent="0.25">
      <c r="E27" s="48" t="s">
        <v>319</v>
      </c>
      <c r="F27" s="47"/>
      <c r="G27" s="47"/>
      <c r="H27" s="47"/>
      <c r="I27" s="49"/>
      <c r="J27" s="81">
        <v>0.8</v>
      </c>
      <c r="K27" s="46"/>
      <c r="L27" s="81">
        <v>0.8</v>
      </c>
      <c r="M27" s="46"/>
      <c r="N27" s="81">
        <v>0.8</v>
      </c>
      <c r="O27" s="46"/>
      <c r="P27" s="81">
        <v>0.8</v>
      </c>
      <c r="Q27" s="47"/>
      <c r="R27" s="46"/>
      <c r="S27" s="81">
        <v>0.8</v>
      </c>
      <c r="T27" s="46"/>
      <c r="U27" s="81">
        <v>1</v>
      </c>
      <c r="V27" s="46"/>
      <c r="W27" s="81">
        <v>1</v>
      </c>
      <c r="X27" s="47"/>
      <c r="Y27" s="47"/>
      <c r="Z27" s="47"/>
      <c r="AA27" s="46"/>
      <c r="AB27" s="3">
        <v>1</v>
      </c>
      <c r="AC27" s="50">
        <v>1</v>
      </c>
      <c r="AD27" s="47"/>
      <c r="AE27" s="46"/>
      <c r="AF27" s="4">
        <v>1</v>
      </c>
    </row>
    <row r="28" spans="4:32" ht="13.15" customHeight="1" x14ac:dyDescent="0.25">
      <c r="E28" s="48" t="s">
        <v>321</v>
      </c>
      <c r="F28" s="47"/>
      <c r="G28" s="47"/>
      <c r="H28" s="47"/>
      <c r="I28" s="49"/>
      <c r="J28" s="81">
        <v>24.4</v>
      </c>
      <c r="K28" s="46"/>
      <c r="L28" s="81">
        <v>24.3</v>
      </c>
      <c r="M28" s="46"/>
      <c r="N28" s="81">
        <v>24.4</v>
      </c>
      <c r="O28" s="46"/>
      <c r="P28" s="81">
        <v>24.6</v>
      </c>
      <c r="Q28" s="47"/>
      <c r="R28" s="46"/>
      <c r="S28" s="81">
        <v>25</v>
      </c>
      <c r="T28" s="46"/>
      <c r="U28" s="81">
        <v>24.7</v>
      </c>
      <c r="V28" s="46"/>
      <c r="W28" s="81">
        <v>24.8</v>
      </c>
      <c r="X28" s="47"/>
      <c r="Y28" s="47"/>
      <c r="Z28" s="47"/>
      <c r="AA28" s="46"/>
      <c r="AB28" s="3">
        <v>24.9</v>
      </c>
      <c r="AC28" s="50">
        <v>25</v>
      </c>
      <c r="AD28" s="47"/>
      <c r="AE28" s="46"/>
      <c r="AF28" s="4">
        <v>25.2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50.8</v>
      </c>
      <c r="K32" s="46"/>
      <c r="L32" s="81">
        <v>50.8</v>
      </c>
      <c r="M32" s="46"/>
      <c r="N32" s="81">
        <v>50.8</v>
      </c>
      <c r="O32" s="46"/>
      <c r="P32" s="81">
        <v>50.8</v>
      </c>
      <c r="Q32" s="47"/>
      <c r="R32" s="46"/>
      <c r="S32" s="81">
        <v>50.8</v>
      </c>
      <c r="T32" s="46"/>
      <c r="U32" s="81">
        <v>53.5</v>
      </c>
      <c r="V32" s="46"/>
      <c r="W32" s="81">
        <v>53.5</v>
      </c>
      <c r="X32" s="47"/>
      <c r="Y32" s="47"/>
      <c r="Z32" s="47"/>
      <c r="AA32" s="46"/>
      <c r="AB32" s="3">
        <v>53.5</v>
      </c>
      <c r="AC32" s="50">
        <v>53.5</v>
      </c>
      <c r="AD32" s="47"/>
      <c r="AE32" s="46"/>
      <c r="AF32" s="4">
        <v>53.5</v>
      </c>
    </row>
    <row r="33" spans="5:37" ht="13.15" customHeight="1" x14ac:dyDescent="0.25">
      <c r="E33" s="51" t="s">
        <v>331</v>
      </c>
      <c r="F33" s="47"/>
      <c r="G33" s="47"/>
      <c r="H33" s="47"/>
      <c r="I33" s="49"/>
      <c r="J33" s="82">
        <v>23.6</v>
      </c>
      <c r="K33" s="46"/>
      <c r="L33" s="82">
        <v>23.5</v>
      </c>
      <c r="M33" s="46"/>
      <c r="N33" s="82">
        <v>23.5</v>
      </c>
      <c r="O33" s="46"/>
      <c r="P33" s="82">
        <v>23.7</v>
      </c>
      <c r="Q33" s="47"/>
      <c r="R33" s="46"/>
      <c r="S33" s="82">
        <v>24.1</v>
      </c>
      <c r="T33" s="46"/>
      <c r="U33" s="82">
        <v>24.3</v>
      </c>
      <c r="V33" s="46"/>
      <c r="W33" s="82">
        <v>24.4</v>
      </c>
      <c r="X33" s="47"/>
      <c r="Y33" s="47"/>
      <c r="Z33" s="47"/>
      <c r="AA33" s="46"/>
      <c r="AB33" s="9">
        <v>24.4</v>
      </c>
      <c r="AC33" s="52">
        <v>24.6</v>
      </c>
      <c r="AD33" s="47"/>
      <c r="AE33" s="46"/>
      <c r="AF33" s="10">
        <v>24.8</v>
      </c>
    </row>
    <row r="34" spans="5:37" ht="20.25" customHeight="1" x14ac:dyDescent="0.25">
      <c r="E34" s="48" t="s">
        <v>662</v>
      </c>
      <c r="F34" s="47"/>
      <c r="G34" s="47"/>
      <c r="H34" s="47"/>
      <c r="I34" s="49"/>
      <c r="J34" s="80">
        <v>1.2</v>
      </c>
      <c r="K34" s="46"/>
      <c r="L34" s="80">
        <v>1.2</v>
      </c>
      <c r="M34" s="46"/>
      <c r="N34" s="80">
        <v>1.2</v>
      </c>
      <c r="O34" s="46"/>
      <c r="P34" s="80">
        <v>1.2</v>
      </c>
      <c r="Q34" s="47"/>
      <c r="R34" s="46"/>
      <c r="S34" s="80">
        <v>1.2</v>
      </c>
      <c r="T34" s="46"/>
      <c r="U34" s="80">
        <v>1.2</v>
      </c>
      <c r="V34" s="46"/>
      <c r="W34" s="80">
        <v>1.2</v>
      </c>
      <c r="X34" s="47"/>
      <c r="Y34" s="47"/>
      <c r="Z34" s="47"/>
      <c r="AA34" s="46"/>
      <c r="AB34" s="5">
        <v>1.2</v>
      </c>
      <c r="AC34" s="45">
        <v>1.2</v>
      </c>
      <c r="AD34" s="47"/>
      <c r="AE34" s="46"/>
      <c r="AF34" s="6">
        <v>1.2</v>
      </c>
    </row>
    <row r="35" spans="5:37" ht="20.25" customHeight="1" x14ac:dyDescent="0.25">
      <c r="E35" s="48" t="s">
        <v>663</v>
      </c>
      <c r="F35" s="47"/>
      <c r="G35" s="47"/>
      <c r="H35" s="47"/>
      <c r="I35" s="49"/>
      <c r="J35" s="80" t="s">
        <v>703</v>
      </c>
      <c r="K35" s="46"/>
      <c r="L35" s="80" t="s">
        <v>703</v>
      </c>
      <c r="M35" s="46"/>
      <c r="N35" s="80" t="s">
        <v>703</v>
      </c>
      <c r="O35" s="46"/>
      <c r="P35" s="80" t="s">
        <v>703</v>
      </c>
      <c r="Q35" s="47"/>
      <c r="R35" s="46"/>
      <c r="S35" s="80" t="s">
        <v>703</v>
      </c>
      <c r="T35" s="46"/>
      <c r="U35" s="80" t="s">
        <v>703</v>
      </c>
      <c r="V35" s="46"/>
      <c r="W35" s="80" t="s">
        <v>703</v>
      </c>
      <c r="X35" s="47"/>
      <c r="Y35" s="47"/>
      <c r="Z35" s="47"/>
      <c r="AA35" s="46"/>
      <c r="AB35" s="5" t="s">
        <v>703</v>
      </c>
      <c r="AC35" s="45" t="s">
        <v>703</v>
      </c>
      <c r="AD35" s="47"/>
      <c r="AE35" s="46"/>
      <c r="AF35" s="6" t="s">
        <v>703</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48</v>
      </c>
      <c r="K43" s="46"/>
      <c r="L43" s="81">
        <v>48</v>
      </c>
      <c r="M43" s="46"/>
      <c r="N43" s="81">
        <v>48</v>
      </c>
      <c r="O43" s="46"/>
      <c r="P43" s="81">
        <v>48</v>
      </c>
      <c r="Q43" s="47"/>
      <c r="R43" s="46"/>
      <c r="S43" s="81">
        <v>48</v>
      </c>
      <c r="T43" s="46"/>
      <c r="U43" s="81">
        <v>48</v>
      </c>
      <c r="V43" s="46"/>
      <c r="W43" s="81">
        <v>48</v>
      </c>
      <c r="X43" s="47"/>
      <c r="Y43" s="47"/>
      <c r="Z43" s="47"/>
      <c r="AA43" s="46"/>
      <c r="AB43" s="3">
        <v>48</v>
      </c>
      <c r="AC43" s="50">
        <v>48</v>
      </c>
      <c r="AD43" s="47"/>
      <c r="AE43" s="46"/>
      <c r="AF43" s="4">
        <v>48</v>
      </c>
    </row>
    <row r="44" spans="5:37" ht="20.100000000000001" customHeight="1" x14ac:dyDescent="0.25">
      <c r="E44" s="48" t="s">
        <v>310</v>
      </c>
      <c r="F44" s="47"/>
      <c r="G44" s="47"/>
      <c r="H44" s="47"/>
      <c r="I44" s="49"/>
      <c r="J44" s="81">
        <v>24</v>
      </c>
      <c r="K44" s="46"/>
      <c r="L44" s="81">
        <v>24</v>
      </c>
      <c r="M44" s="46"/>
      <c r="N44" s="81">
        <v>24</v>
      </c>
      <c r="O44" s="46"/>
      <c r="P44" s="81">
        <v>24</v>
      </c>
      <c r="Q44" s="47"/>
      <c r="R44" s="46"/>
      <c r="S44" s="81">
        <v>24</v>
      </c>
      <c r="T44" s="46"/>
      <c r="U44" s="81">
        <v>24</v>
      </c>
      <c r="V44" s="46"/>
      <c r="W44" s="81">
        <v>24</v>
      </c>
      <c r="X44" s="47"/>
      <c r="Y44" s="47"/>
      <c r="Z44" s="47"/>
      <c r="AA44" s="46"/>
      <c r="AB44" s="3">
        <v>24</v>
      </c>
      <c r="AC44" s="50">
        <v>24</v>
      </c>
      <c r="AD44" s="47"/>
      <c r="AE44" s="46"/>
      <c r="AF44" s="4">
        <v>24</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0RQMKTycJrTbZl19V7n8IkTRJ69E85btWsFmOBlQcA4HmXjZhzIb5Gbjz2tj46NUMCMYLG+TiL7Klm16aa3Fsg==" saltValue="fuyzYTU6O7RMlRFcxbaPf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CBEBB02-A86C-4107-91E8-7192169876A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ATHE - Atherton (66/22kV)</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AJ53"/>
  <sheetViews>
    <sheetView showGridLines="0" topLeftCell="A25" zoomScale="145" zoomScaleNormal="145" workbookViewId="0">
      <selection activeCell="AK43" sqref="AK43: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1183</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1184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1186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1.7</v>
      </c>
      <c r="K26" s="46"/>
      <c r="L26" s="81">
        <v>1.7</v>
      </c>
      <c r="M26" s="46"/>
      <c r="N26" s="81">
        <v>6.9</v>
      </c>
      <c r="O26" s="46"/>
      <c r="P26" s="81">
        <v>6.9</v>
      </c>
      <c r="Q26" s="47"/>
      <c r="R26" s="46"/>
      <c r="S26" s="81">
        <v>6.9</v>
      </c>
      <c r="T26" s="46"/>
      <c r="U26" s="81">
        <v>1.8</v>
      </c>
      <c r="V26" s="46"/>
      <c r="W26" s="81">
        <v>1.8</v>
      </c>
      <c r="X26" s="47"/>
      <c r="Y26" s="47"/>
      <c r="Z26" s="47"/>
      <c r="AA26" s="46"/>
      <c r="AB26" s="3">
        <v>6.9</v>
      </c>
      <c r="AC26" s="50">
        <v>6.9</v>
      </c>
      <c r="AD26" s="47"/>
      <c r="AE26" s="46"/>
      <c r="AF26" s="4">
        <v>6.9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v>
      </c>
      <c r="K28" s="46"/>
      <c r="L28" s="81">
        <v>1</v>
      </c>
      <c r="M28" s="46"/>
      <c r="N28" s="81">
        <v>0.9</v>
      </c>
      <c r="O28" s="46"/>
      <c r="P28" s="81">
        <v>0.9</v>
      </c>
      <c r="Q28" s="47"/>
      <c r="R28" s="46"/>
      <c r="S28" s="81">
        <v>0.9</v>
      </c>
      <c r="T28" s="46"/>
      <c r="U28" s="81">
        <v>1.3</v>
      </c>
      <c r="V28" s="46"/>
      <c r="W28" s="81">
        <v>1.2</v>
      </c>
      <c r="X28" s="47"/>
      <c r="Y28" s="47"/>
      <c r="Z28" s="47"/>
      <c r="AA28" s="46"/>
      <c r="AB28" s="3">
        <v>1.2</v>
      </c>
      <c r="AC28" s="50">
        <v>1.2</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0.93200000000000005</v>
      </c>
      <c r="K31" s="46"/>
      <c r="L31" s="83">
        <v>0.93200000000000005</v>
      </c>
      <c r="M31" s="46"/>
      <c r="N31" s="83">
        <v>0.93200000000000005</v>
      </c>
      <c r="O31" s="46"/>
      <c r="P31" s="83">
        <v>0.93200000000000005</v>
      </c>
      <c r="Q31" s="47"/>
      <c r="R31" s="46"/>
      <c r="S31" s="83">
        <v>0.93200000000000005</v>
      </c>
      <c r="T31" s="46"/>
      <c r="U31" s="83">
        <v>0.90900000000000003</v>
      </c>
      <c r="V31" s="46"/>
      <c r="W31" s="83">
        <v>0.90900000000000003</v>
      </c>
      <c r="X31" s="47"/>
      <c r="Y31" s="47"/>
      <c r="Z31" s="47"/>
      <c r="AA31" s="46"/>
      <c r="AB31" s="7">
        <v>0.90900000000000003</v>
      </c>
      <c r="AC31" s="53">
        <v>0.90900000000000003</v>
      </c>
      <c r="AD31" s="47"/>
      <c r="AE31" s="46"/>
      <c r="AF31" s="8">
        <v>0.90900000000000003</v>
      </c>
    </row>
    <row r="32" spans="4:32" ht="13.15" customHeight="1" x14ac:dyDescent="0.25">
      <c r="E32" s="48" t="s">
        <v>329</v>
      </c>
      <c r="F32" s="47"/>
      <c r="G32" s="47"/>
      <c r="H32" s="47"/>
      <c r="I32" s="49"/>
      <c r="J32" s="81">
        <v>0.7</v>
      </c>
      <c r="K32" s="46"/>
      <c r="L32" s="81">
        <v>0.7</v>
      </c>
      <c r="M32" s="46"/>
      <c r="N32" s="81">
        <v>0</v>
      </c>
      <c r="O32" s="46"/>
      <c r="P32" s="81">
        <v>0</v>
      </c>
      <c r="Q32" s="47"/>
      <c r="R32" s="46"/>
      <c r="S32" s="81">
        <v>0</v>
      </c>
      <c r="T32" s="46"/>
      <c r="U32" s="81">
        <v>0.8</v>
      </c>
      <c r="V32" s="46"/>
      <c r="W32" s="81">
        <v>0.8</v>
      </c>
      <c r="X32" s="47"/>
      <c r="Y32" s="47"/>
      <c r="Z32" s="47"/>
      <c r="AA32" s="46"/>
      <c r="AB32" s="3">
        <v>0</v>
      </c>
      <c r="AC32" s="50">
        <v>0</v>
      </c>
      <c r="AD32" s="47"/>
      <c r="AE32" s="46"/>
      <c r="AF32" s="4">
        <v>0</v>
      </c>
    </row>
    <row r="33" spans="5:32" ht="13.15" customHeight="1" x14ac:dyDescent="0.25">
      <c r="E33" s="51" t="s">
        <v>331</v>
      </c>
      <c r="F33" s="47"/>
      <c r="G33" s="47"/>
      <c r="H33" s="47"/>
      <c r="I33" s="49"/>
      <c r="J33" s="82">
        <v>1</v>
      </c>
      <c r="K33" s="46"/>
      <c r="L33" s="82">
        <v>0.9</v>
      </c>
      <c r="M33" s="46"/>
      <c r="N33" s="82">
        <v>0.9</v>
      </c>
      <c r="O33" s="46"/>
      <c r="P33" s="82">
        <v>0.9</v>
      </c>
      <c r="Q33" s="47"/>
      <c r="R33" s="46"/>
      <c r="S33" s="82">
        <v>0.9</v>
      </c>
      <c r="T33" s="46"/>
      <c r="U33" s="82">
        <v>1.2</v>
      </c>
      <c r="V33" s="46"/>
      <c r="W33" s="82">
        <v>1.1000000000000001</v>
      </c>
      <c r="X33" s="47"/>
      <c r="Y33" s="47"/>
      <c r="Z33" s="47"/>
      <c r="AA33" s="46"/>
      <c r="AB33" s="9">
        <v>1.1000000000000001</v>
      </c>
      <c r="AC33" s="52">
        <v>1.1000000000000001</v>
      </c>
      <c r="AD33" s="47"/>
      <c r="AE33" s="46"/>
      <c r="AF33" s="10">
        <v>1.1000000000000001</v>
      </c>
    </row>
    <row r="34" spans="5:32" ht="20.25" customHeight="1" x14ac:dyDescent="0.25">
      <c r="E34" s="48" t="s">
        <v>662</v>
      </c>
      <c r="F34" s="47"/>
      <c r="G34" s="47"/>
      <c r="H34" s="47"/>
      <c r="I34" s="49"/>
      <c r="J34" s="80">
        <v>0.1</v>
      </c>
      <c r="K34" s="46"/>
      <c r="L34" s="80">
        <v>0</v>
      </c>
      <c r="M34" s="46"/>
      <c r="N34" s="80">
        <v>0</v>
      </c>
      <c r="O34" s="46"/>
      <c r="P34" s="80">
        <v>0</v>
      </c>
      <c r="Q34" s="47"/>
      <c r="R34" s="46"/>
      <c r="S34" s="80">
        <v>0</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1187</v>
      </c>
      <c r="K35" s="46"/>
      <c r="L35" s="80" t="s">
        <v>1187</v>
      </c>
      <c r="M35" s="46"/>
      <c r="N35" s="80" t="s">
        <v>1187</v>
      </c>
      <c r="O35" s="46"/>
      <c r="P35" s="80" t="s">
        <v>1187</v>
      </c>
      <c r="Q35" s="47"/>
      <c r="R35" s="46"/>
      <c r="S35" s="80" t="s">
        <v>1187</v>
      </c>
      <c r="T35" s="46"/>
      <c r="U35" s="80" t="s">
        <v>1187</v>
      </c>
      <c r="V35" s="46"/>
      <c r="W35" s="80" t="s">
        <v>1187</v>
      </c>
      <c r="X35" s="47"/>
      <c r="Y35" s="47"/>
      <c r="Z35" s="47"/>
      <c r="AA35" s="46"/>
      <c r="AB35" s="5" t="s">
        <v>1187</v>
      </c>
      <c r="AC35" s="45" t="s">
        <v>1187</v>
      </c>
      <c r="AD35" s="47"/>
      <c r="AE35" s="46"/>
      <c r="AF35" s="6" t="s">
        <v>1187</v>
      </c>
    </row>
    <row r="36" spans="5:32" ht="13.15" customHeight="1" x14ac:dyDescent="0.25">
      <c r="E36" s="48" t="s">
        <v>337</v>
      </c>
      <c r="F36" s="47"/>
      <c r="G36" s="47"/>
      <c r="H36" s="47"/>
      <c r="I36" s="49"/>
      <c r="J36" s="81">
        <v>0.3</v>
      </c>
      <c r="K36" s="46"/>
      <c r="L36" s="81">
        <v>0.2</v>
      </c>
      <c r="M36" s="46"/>
      <c r="N36" s="81">
        <v>0.9</v>
      </c>
      <c r="O36" s="46"/>
      <c r="P36" s="81">
        <v>0.9</v>
      </c>
      <c r="Q36" s="47"/>
      <c r="R36" s="46"/>
      <c r="S36" s="81">
        <v>0.9</v>
      </c>
      <c r="T36" s="46"/>
      <c r="U36" s="81">
        <v>0.4</v>
      </c>
      <c r="V36" s="46"/>
      <c r="W36" s="81">
        <v>0.3</v>
      </c>
      <c r="X36" s="47"/>
      <c r="Y36" s="47"/>
      <c r="Z36" s="47"/>
      <c r="AA36" s="46"/>
      <c r="AB36" s="3">
        <v>1.1000000000000001</v>
      </c>
      <c r="AC36" s="50">
        <v>1.1000000000000001</v>
      </c>
      <c r="AD36" s="47"/>
      <c r="AE36" s="46"/>
      <c r="AF36" s="4">
        <v>1.1000000000000001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0.5</v>
      </c>
      <c r="K44" s="46"/>
      <c r="L44" s="81">
        <v>0.5</v>
      </c>
      <c r="M44" s="46"/>
      <c r="N44" s="81">
        <v>0.5</v>
      </c>
      <c r="O44" s="46"/>
      <c r="P44" s="81">
        <v>0.5</v>
      </c>
      <c r="Q44" s="47"/>
      <c r="R44" s="46"/>
      <c r="S44" s="81">
        <v>0.5</v>
      </c>
      <c r="T44" s="46"/>
      <c r="U44" s="81">
        <v>0.5</v>
      </c>
      <c r="V44" s="46"/>
      <c r="W44" s="81">
        <v>0.5</v>
      </c>
      <c r="X44" s="47"/>
      <c r="Y44" s="47"/>
      <c r="Z44" s="47"/>
      <c r="AA44" s="46"/>
      <c r="AB44" s="3">
        <v>0.5</v>
      </c>
      <c r="AC44" s="50">
        <v>0.5</v>
      </c>
      <c r="AD44" s="47"/>
      <c r="AE44" s="46"/>
      <c r="AF44" s="4">
        <v>0.5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3">
        <v>0.1</v>
      </c>
      <c r="AC45" s="50">
        <v>0.1</v>
      </c>
      <c r="AD45" s="47"/>
      <c r="AE45" s="46"/>
      <c r="AF45" s="4">
        <v>0.1</v>
      </c>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3">
        <v>0.1</v>
      </c>
      <c r="AC46" s="50">
        <v>0.1</v>
      </c>
      <c r="AD46" s="47"/>
      <c r="AE46" s="46"/>
      <c r="AF46" s="4">
        <v>0.1</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5mKflWblJaKhO7368FwFKqZHcZIIToJLmQwMIkJuNwFN5rNGoMbF30z9eKCFwD7Bu+0mmorfBJNvWzn58avFA==" saltValue="7c/OkEpoZzAMC3lxpYxXN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A28BC63-256A-457B-A4C4-3BA72CFEC27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GUML - Gumlu (66/11kV)</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AJ53"/>
  <sheetViews>
    <sheetView showGridLines="0" topLeftCell="A31"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1188</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1189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1190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1191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0.6</v>
      </c>
      <c r="K26" s="46"/>
      <c r="L26" s="81">
        <v>0.6</v>
      </c>
      <c r="M26" s="46"/>
      <c r="N26" s="81">
        <v>0.6</v>
      </c>
      <c r="O26" s="46"/>
      <c r="P26" s="81">
        <v>0.6</v>
      </c>
      <c r="Q26" s="47"/>
      <c r="R26" s="46"/>
      <c r="S26" s="81">
        <v>0.6</v>
      </c>
      <c r="T26" s="46"/>
      <c r="U26" s="81">
        <v>0.6</v>
      </c>
      <c r="V26" s="46"/>
      <c r="W26" s="81">
        <v>0.6</v>
      </c>
      <c r="X26" s="47"/>
      <c r="Y26" s="47"/>
      <c r="Z26" s="47"/>
      <c r="AA26" s="46"/>
      <c r="AB26" s="3">
        <v>0.6</v>
      </c>
      <c r="AC26" s="50">
        <v>0.6</v>
      </c>
      <c r="AD26" s="47"/>
      <c r="AE26" s="46"/>
      <c r="AF26" s="4">
        <v>0.6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0.4</v>
      </c>
      <c r="K28" s="46"/>
      <c r="L28" s="81">
        <v>0.4</v>
      </c>
      <c r="M28" s="46"/>
      <c r="N28" s="81">
        <v>0.4</v>
      </c>
      <c r="O28" s="46"/>
      <c r="P28" s="81">
        <v>0.4</v>
      </c>
      <c r="Q28" s="47"/>
      <c r="R28" s="46"/>
      <c r="S28" s="81">
        <v>0.4</v>
      </c>
      <c r="T28" s="46"/>
      <c r="U28" s="81">
        <v>0.4</v>
      </c>
      <c r="V28" s="46"/>
      <c r="W28" s="81">
        <v>0.4</v>
      </c>
      <c r="X28" s="47"/>
      <c r="Y28" s="47"/>
      <c r="Z28" s="47"/>
      <c r="AA28" s="46"/>
      <c r="AB28" s="3">
        <v>0.4</v>
      </c>
      <c r="AC28" s="50">
        <v>0.4</v>
      </c>
      <c r="AD28" s="47"/>
      <c r="AE28" s="46"/>
      <c r="AF28" s="4">
        <v>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0.95699999999999996</v>
      </c>
      <c r="K31" s="46"/>
      <c r="L31" s="83">
        <v>0.95699999999999996</v>
      </c>
      <c r="M31" s="46"/>
      <c r="N31" s="83">
        <v>0.95699999999999996</v>
      </c>
      <c r="O31" s="46"/>
      <c r="P31" s="83">
        <v>0.95699999999999996</v>
      </c>
      <c r="Q31" s="47"/>
      <c r="R31" s="46"/>
      <c r="S31" s="83">
        <v>0.95699999999999996</v>
      </c>
      <c r="T31" s="46"/>
      <c r="U31" s="83">
        <v>0.96</v>
      </c>
      <c r="V31" s="46"/>
      <c r="W31" s="83">
        <v>0.96</v>
      </c>
      <c r="X31" s="47"/>
      <c r="Y31" s="47"/>
      <c r="Z31" s="47"/>
      <c r="AA31" s="46"/>
      <c r="AB31" s="7">
        <v>0.96</v>
      </c>
      <c r="AC31" s="53">
        <v>0.96</v>
      </c>
      <c r="AD31" s="47"/>
      <c r="AE31" s="46"/>
      <c r="AF31" s="8">
        <v>0.96</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0.4</v>
      </c>
      <c r="K33" s="46"/>
      <c r="L33" s="82">
        <v>0.4</v>
      </c>
      <c r="M33" s="46"/>
      <c r="N33" s="82">
        <v>0.4</v>
      </c>
      <c r="O33" s="46"/>
      <c r="P33" s="82">
        <v>0.4</v>
      </c>
      <c r="Q33" s="47"/>
      <c r="R33" s="46"/>
      <c r="S33" s="82">
        <v>0.4</v>
      </c>
      <c r="T33" s="46"/>
      <c r="U33" s="82">
        <v>0.4</v>
      </c>
      <c r="V33" s="46"/>
      <c r="W33" s="82">
        <v>0.4</v>
      </c>
      <c r="X33" s="47"/>
      <c r="Y33" s="47"/>
      <c r="Z33" s="47"/>
      <c r="AA33" s="46"/>
      <c r="AB33" s="9">
        <v>0.4</v>
      </c>
      <c r="AC33" s="52">
        <v>0.4</v>
      </c>
      <c r="AD33" s="47"/>
      <c r="AE33" s="46"/>
      <c r="AF33" s="10">
        <v>0.4</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1178</v>
      </c>
      <c r="K35" s="46"/>
      <c r="L35" s="80" t="s">
        <v>1178</v>
      </c>
      <c r="M35" s="46"/>
      <c r="N35" s="80" t="s">
        <v>1178</v>
      </c>
      <c r="O35" s="46"/>
      <c r="P35" s="80" t="s">
        <v>1178</v>
      </c>
      <c r="Q35" s="47"/>
      <c r="R35" s="46"/>
      <c r="S35" s="80" t="s">
        <v>1178</v>
      </c>
      <c r="T35" s="46"/>
      <c r="U35" s="80" t="s">
        <v>1178</v>
      </c>
      <c r="V35" s="46"/>
      <c r="W35" s="80" t="s">
        <v>1178</v>
      </c>
      <c r="X35" s="47"/>
      <c r="Y35" s="47"/>
      <c r="Z35" s="47"/>
      <c r="AA35" s="46"/>
      <c r="AB35" s="5" t="s">
        <v>1178</v>
      </c>
      <c r="AC35" s="45" t="s">
        <v>1178</v>
      </c>
      <c r="AD35" s="47"/>
      <c r="AE35" s="46"/>
      <c r="AF35" s="6" t="s">
        <v>1178</v>
      </c>
    </row>
    <row r="36" spans="5:32" ht="13.15" customHeight="1" x14ac:dyDescent="0.25">
      <c r="E36" s="48" t="s">
        <v>337</v>
      </c>
      <c r="F36" s="47"/>
      <c r="G36" s="47"/>
      <c r="H36" s="47"/>
      <c r="I36" s="49"/>
      <c r="J36" s="81">
        <v>0.4</v>
      </c>
      <c r="K36" s="46"/>
      <c r="L36" s="81">
        <v>0.4</v>
      </c>
      <c r="M36" s="46"/>
      <c r="N36" s="81">
        <v>0.4</v>
      </c>
      <c r="O36" s="46"/>
      <c r="P36" s="81">
        <v>0.4</v>
      </c>
      <c r="Q36" s="47"/>
      <c r="R36" s="46"/>
      <c r="S36" s="81">
        <v>0.4</v>
      </c>
      <c r="T36" s="46"/>
      <c r="U36" s="81">
        <v>0.4</v>
      </c>
      <c r="V36" s="46"/>
      <c r="W36" s="81">
        <v>0.4</v>
      </c>
      <c r="X36" s="47"/>
      <c r="Y36" s="47"/>
      <c r="Z36" s="47"/>
      <c r="AA36" s="46"/>
      <c r="AB36" s="3">
        <v>0.4</v>
      </c>
      <c r="AC36" s="50">
        <v>0.4</v>
      </c>
      <c r="AD36" s="47"/>
      <c r="AE36" s="46"/>
      <c r="AF36" s="4">
        <v>0.4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0.5</v>
      </c>
      <c r="K43" s="46"/>
      <c r="L43" s="81">
        <v>0.5</v>
      </c>
      <c r="M43" s="46"/>
      <c r="N43" s="81">
        <v>0.5</v>
      </c>
      <c r="O43" s="46"/>
      <c r="P43" s="81">
        <v>0.5</v>
      </c>
      <c r="Q43" s="47"/>
      <c r="R43" s="46"/>
      <c r="S43" s="81">
        <v>0.5</v>
      </c>
      <c r="T43" s="46"/>
      <c r="U43" s="81">
        <v>0.5</v>
      </c>
      <c r="V43" s="46"/>
      <c r="W43" s="81">
        <v>0.5</v>
      </c>
      <c r="X43" s="47"/>
      <c r="Y43" s="47"/>
      <c r="Z43" s="47"/>
      <c r="AA43" s="46"/>
      <c r="AB43" s="3">
        <v>0.5</v>
      </c>
      <c r="AC43" s="50">
        <v>0.5</v>
      </c>
      <c r="AD43" s="47"/>
      <c r="AE43" s="46"/>
      <c r="AF43" s="4">
        <v>0.5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5PY3KnAfwrjthd84adb82q2UOq8J95h6PEo+A5IiE+bx2/PAUNPpwDdY9/3NwJHWJJq/+MbCUYVGzAKokiJVQ==" saltValue="jQSCj8Ao6eZHLXwg9K+Kl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B7EDB96-0829-42B2-B30C-C9B60C597C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GUTH - Guthalungra (66/11kV)</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AJ53"/>
  <sheetViews>
    <sheetView showGridLines="0" topLeftCell="A28" zoomScale="145" zoomScaleNormal="145" workbookViewId="0">
      <selection activeCell="AL43" sqref="AL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1192</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1193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6.2</v>
      </c>
      <c r="K26" s="46"/>
      <c r="L26" s="81">
        <v>6.2</v>
      </c>
      <c r="M26" s="46"/>
      <c r="N26" s="81">
        <v>6.2</v>
      </c>
      <c r="O26" s="46"/>
      <c r="P26" s="81">
        <v>6.2</v>
      </c>
      <c r="Q26" s="47"/>
      <c r="R26" s="46"/>
      <c r="S26" s="81">
        <v>6.2</v>
      </c>
      <c r="T26" s="46"/>
      <c r="U26" s="81">
        <v>6.7</v>
      </c>
      <c r="V26" s="46"/>
      <c r="W26" s="81">
        <v>6.7</v>
      </c>
      <c r="X26" s="47"/>
      <c r="Y26" s="47"/>
      <c r="Z26" s="47"/>
      <c r="AA26" s="46"/>
      <c r="AB26" s="3">
        <v>6.7</v>
      </c>
      <c r="AC26" s="50">
        <v>6.7</v>
      </c>
      <c r="AD26" s="47"/>
      <c r="AE26" s="46"/>
      <c r="AF26" s="4">
        <v>6.7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4.5999999999999996</v>
      </c>
      <c r="K28" s="46"/>
      <c r="L28" s="81">
        <v>4.5999999999999996</v>
      </c>
      <c r="M28" s="46"/>
      <c r="N28" s="81">
        <v>4.5999999999999996</v>
      </c>
      <c r="O28" s="46"/>
      <c r="P28" s="81">
        <v>4.5999999999999996</v>
      </c>
      <c r="Q28" s="47"/>
      <c r="R28" s="46"/>
      <c r="S28" s="81">
        <v>4.7</v>
      </c>
      <c r="T28" s="46"/>
      <c r="U28" s="81">
        <v>4.8</v>
      </c>
      <c r="V28" s="46"/>
      <c r="W28" s="81">
        <v>4.8</v>
      </c>
      <c r="X28" s="47"/>
      <c r="Y28" s="47"/>
      <c r="Z28" s="47"/>
      <c r="AA28" s="46"/>
      <c r="AB28" s="3">
        <v>4.8</v>
      </c>
      <c r="AC28" s="50">
        <v>4.9000000000000004</v>
      </c>
      <c r="AD28" s="47"/>
      <c r="AE28" s="46"/>
      <c r="AF28" s="4">
        <v>4.9000000000000004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0.86799999999999999</v>
      </c>
      <c r="K31" s="46"/>
      <c r="L31" s="83">
        <v>0.86799999999999999</v>
      </c>
      <c r="M31" s="46"/>
      <c r="N31" s="83">
        <v>0.86799999999999999</v>
      </c>
      <c r="O31" s="46"/>
      <c r="P31" s="83">
        <v>0.86799999999999999</v>
      </c>
      <c r="Q31" s="47"/>
      <c r="R31" s="46"/>
      <c r="S31" s="83">
        <v>0.86799999999999999</v>
      </c>
      <c r="T31" s="46"/>
      <c r="U31" s="83">
        <v>0.86899999999999999</v>
      </c>
      <c r="V31" s="46"/>
      <c r="W31" s="83">
        <v>0.86899999999999999</v>
      </c>
      <c r="X31" s="47"/>
      <c r="Y31" s="47"/>
      <c r="Z31" s="47"/>
      <c r="AA31" s="46"/>
      <c r="AB31" s="7">
        <v>0.86899999999999999</v>
      </c>
      <c r="AC31" s="53">
        <v>0.86899999999999999</v>
      </c>
      <c r="AD31" s="47"/>
      <c r="AE31" s="46"/>
      <c r="AF31" s="8">
        <v>0.86899999999999999</v>
      </c>
    </row>
    <row r="32" spans="4:32" ht="13.15" customHeight="1" x14ac:dyDescent="0.25">
      <c r="E32" s="48" t="s">
        <v>329</v>
      </c>
      <c r="F32" s="47"/>
      <c r="G32" s="47"/>
      <c r="H32" s="47"/>
      <c r="I32" s="49"/>
      <c r="J32" s="81">
        <v>3.7</v>
      </c>
      <c r="K32" s="46"/>
      <c r="L32" s="81">
        <v>3.7</v>
      </c>
      <c r="M32" s="46"/>
      <c r="N32" s="81">
        <v>3.7</v>
      </c>
      <c r="O32" s="46"/>
      <c r="P32" s="81">
        <v>3.7</v>
      </c>
      <c r="Q32" s="47"/>
      <c r="R32" s="46"/>
      <c r="S32" s="81">
        <v>3.7</v>
      </c>
      <c r="T32" s="46"/>
      <c r="U32" s="81">
        <v>3.7</v>
      </c>
      <c r="V32" s="46"/>
      <c r="W32" s="81">
        <v>3.7</v>
      </c>
      <c r="X32" s="47"/>
      <c r="Y32" s="47"/>
      <c r="Z32" s="47"/>
      <c r="AA32" s="46"/>
      <c r="AB32" s="3">
        <v>3.7</v>
      </c>
      <c r="AC32" s="50">
        <v>3.7</v>
      </c>
      <c r="AD32" s="47"/>
      <c r="AE32" s="46"/>
      <c r="AF32" s="4">
        <v>3.7</v>
      </c>
    </row>
    <row r="33" spans="5:32" ht="13.15" customHeight="1" x14ac:dyDescent="0.25">
      <c r="E33" s="51" t="s">
        <v>331</v>
      </c>
      <c r="F33" s="47"/>
      <c r="G33" s="47"/>
      <c r="H33" s="47"/>
      <c r="I33" s="49"/>
      <c r="J33" s="82">
        <v>4.4000000000000004</v>
      </c>
      <c r="K33" s="46"/>
      <c r="L33" s="82">
        <v>4.4000000000000004</v>
      </c>
      <c r="M33" s="46"/>
      <c r="N33" s="82">
        <v>4.4000000000000004</v>
      </c>
      <c r="O33" s="46"/>
      <c r="P33" s="82">
        <v>4.4000000000000004</v>
      </c>
      <c r="Q33" s="47"/>
      <c r="R33" s="46"/>
      <c r="S33" s="82">
        <v>4.5</v>
      </c>
      <c r="T33" s="46"/>
      <c r="U33" s="82">
        <v>4.5999999999999996</v>
      </c>
      <c r="V33" s="46"/>
      <c r="W33" s="82">
        <v>4.5999999999999996</v>
      </c>
      <c r="X33" s="47"/>
      <c r="Y33" s="47"/>
      <c r="Z33" s="47"/>
      <c r="AA33" s="46"/>
      <c r="AB33" s="9">
        <v>4.5999999999999996</v>
      </c>
      <c r="AC33" s="52">
        <v>4.7</v>
      </c>
      <c r="AD33" s="47"/>
      <c r="AE33" s="46"/>
      <c r="AF33" s="10">
        <v>4.7</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1196</v>
      </c>
      <c r="K35" s="46"/>
      <c r="L35" s="80" t="s">
        <v>1196</v>
      </c>
      <c r="M35" s="46"/>
      <c r="N35" s="80" t="s">
        <v>1196</v>
      </c>
      <c r="O35" s="46"/>
      <c r="P35" s="80" t="s">
        <v>1196</v>
      </c>
      <c r="Q35" s="47"/>
      <c r="R35" s="46"/>
      <c r="S35" s="80" t="s">
        <v>1196</v>
      </c>
      <c r="T35" s="46"/>
      <c r="U35" s="80" t="s">
        <v>1196</v>
      </c>
      <c r="V35" s="46"/>
      <c r="W35" s="80" t="s">
        <v>1196</v>
      </c>
      <c r="X35" s="47"/>
      <c r="Y35" s="47"/>
      <c r="Z35" s="47"/>
      <c r="AA35" s="46"/>
      <c r="AB35" s="5" t="s">
        <v>1196</v>
      </c>
      <c r="AC35" s="45" t="s">
        <v>1196</v>
      </c>
      <c r="AD35" s="47"/>
      <c r="AE35" s="46"/>
      <c r="AF35" s="6" t="s">
        <v>1196</v>
      </c>
    </row>
    <row r="36" spans="5:32" ht="13.15" customHeight="1" x14ac:dyDescent="0.25">
      <c r="E36" s="48" t="s">
        <v>337</v>
      </c>
      <c r="F36" s="47"/>
      <c r="G36" s="47"/>
      <c r="H36" s="47"/>
      <c r="I36" s="49"/>
      <c r="J36" s="81">
        <v>0.7</v>
      </c>
      <c r="K36" s="46"/>
      <c r="L36" s="81">
        <v>0.7</v>
      </c>
      <c r="M36" s="46"/>
      <c r="N36" s="81">
        <v>0.7</v>
      </c>
      <c r="O36" s="46"/>
      <c r="P36" s="81">
        <v>0.7</v>
      </c>
      <c r="Q36" s="47"/>
      <c r="R36" s="46"/>
      <c r="S36" s="81">
        <v>0.8</v>
      </c>
      <c r="T36" s="46"/>
      <c r="U36" s="81">
        <v>0.9</v>
      </c>
      <c r="V36" s="46"/>
      <c r="W36" s="81">
        <v>0.9</v>
      </c>
      <c r="X36" s="47"/>
      <c r="Y36" s="47"/>
      <c r="Z36" s="47"/>
      <c r="AA36" s="46"/>
      <c r="AB36" s="3">
        <v>0.9</v>
      </c>
      <c r="AC36" s="50">
        <v>1</v>
      </c>
      <c r="AD36" s="47"/>
      <c r="AE36" s="46"/>
      <c r="AF36" s="4">
        <v>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0.8</v>
      </c>
      <c r="K39" s="46"/>
      <c r="L39" s="81">
        <v>0.8</v>
      </c>
      <c r="M39" s="46"/>
      <c r="N39" s="81">
        <v>0.8</v>
      </c>
      <c r="O39" s="46"/>
      <c r="P39" s="81">
        <v>0.8</v>
      </c>
      <c r="Q39" s="47"/>
      <c r="R39" s="46"/>
      <c r="S39" s="81">
        <v>0.8</v>
      </c>
      <c r="T39" s="46"/>
      <c r="U39" s="81">
        <v>0.8</v>
      </c>
      <c r="V39" s="46"/>
      <c r="W39" s="81">
        <v>0.8</v>
      </c>
      <c r="X39" s="47"/>
      <c r="Y39" s="47"/>
      <c r="Z39" s="47"/>
      <c r="AA39" s="46"/>
      <c r="AB39" s="3">
        <v>0.8</v>
      </c>
      <c r="AC39" s="50">
        <v>0.8</v>
      </c>
      <c r="AD39" s="47"/>
      <c r="AE39" s="46"/>
      <c r="AF39" s="4">
        <v>0.8</v>
      </c>
    </row>
    <row r="40" spans="5:32" x14ac:dyDescent="0.25">
      <c r="E40" s="48" t="s">
        <v>346</v>
      </c>
      <c r="F40" s="47"/>
      <c r="G40" s="47"/>
      <c r="H40" s="47"/>
      <c r="I40" s="49"/>
      <c r="J40" s="81">
        <v>0.7</v>
      </c>
      <c r="K40" s="46"/>
      <c r="L40" s="81">
        <v>0.7</v>
      </c>
      <c r="M40" s="46"/>
      <c r="N40" s="81">
        <v>0.7</v>
      </c>
      <c r="O40" s="46"/>
      <c r="P40" s="81">
        <v>0.7</v>
      </c>
      <c r="Q40" s="47"/>
      <c r="R40" s="46"/>
      <c r="S40" s="81">
        <v>0.7</v>
      </c>
      <c r="T40" s="46"/>
      <c r="U40" s="81">
        <v>0.7</v>
      </c>
      <c r="V40" s="46"/>
      <c r="W40" s="81">
        <v>0.7</v>
      </c>
      <c r="X40" s="47"/>
      <c r="Y40" s="47"/>
      <c r="Z40" s="47"/>
      <c r="AA40" s="46"/>
      <c r="AB40" s="3">
        <v>0.7</v>
      </c>
      <c r="AC40" s="50">
        <v>0.7</v>
      </c>
      <c r="AD40" s="47"/>
      <c r="AE40" s="46"/>
      <c r="AF40" s="4">
        <v>0.7</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F0PAPMQ/U5wvv8AN7n1AIwiMuwCl3yBtYDR3/7YzFx7fHoIsfQkS63ZUJsjABOUm24Oq0x+jVG6dxuHYxPnHQ==" saltValue="aSdM6QRDvOYODDbZH0vss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1868091-DCB6-4F3E-85DE-3C27910119E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HAPU - Haughton (66/11kV)</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AJ53"/>
  <sheetViews>
    <sheetView showGridLines="0" topLeftCell="A10" zoomScale="160" zoomScaleNormal="160" workbookViewId="0">
      <selection activeCell="AL36" sqref="AL3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1197</v>
      </c>
      <c r="J3" s="69"/>
      <c r="K3" s="69"/>
      <c r="L3" s="69"/>
      <c r="M3" s="69"/>
      <c r="N3" s="69"/>
      <c r="O3" s="69"/>
      <c r="P3" s="69"/>
      <c r="Q3" s="69"/>
      <c r="R3" s="69"/>
      <c r="S3" s="69"/>
      <c r="V3" s="71" t="s">
        <v>645</v>
      </c>
      <c r="W3" s="69"/>
      <c r="Y3" s="72" t="s">
        <v>970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1198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1199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5.7</v>
      </c>
      <c r="K26" s="46"/>
      <c r="L26" s="81">
        <v>5.7</v>
      </c>
      <c r="M26" s="46"/>
      <c r="N26" s="81">
        <v>5.7</v>
      </c>
      <c r="O26" s="46"/>
      <c r="P26" s="81">
        <v>5.7</v>
      </c>
      <c r="Q26" s="47"/>
      <c r="R26" s="46"/>
      <c r="S26" s="81">
        <v>5.7</v>
      </c>
      <c r="T26" s="46"/>
      <c r="U26" s="81">
        <v>6.3</v>
      </c>
      <c r="V26" s="46"/>
      <c r="W26" s="81">
        <v>6.3</v>
      </c>
      <c r="X26" s="47"/>
      <c r="Y26" s="47"/>
      <c r="Z26" s="47"/>
      <c r="AA26" s="46"/>
      <c r="AB26" s="3">
        <v>6.3</v>
      </c>
      <c r="AC26" s="50">
        <v>6.3</v>
      </c>
      <c r="AD26" s="47"/>
      <c r="AE26" s="46"/>
      <c r="AF26" s="4">
        <v>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0.8</v>
      </c>
      <c r="K28" s="46"/>
      <c r="L28" s="81">
        <v>0.8</v>
      </c>
      <c r="M28" s="46"/>
      <c r="N28" s="81">
        <v>0.8</v>
      </c>
      <c r="O28" s="46"/>
      <c r="P28" s="81">
        <v>0.8</v>
      </c>
      <c r="Q28" s="47"/>
      <c r="R28" s="46"/>
      <c r="S28" s="81">
        <v>0.8</v>
      </c>
      <c r="T28" s="46"/>
      <c r="U28" s="81">
        <v>0.8</v>
      </c>
      <c r="V28" s="46"/>
      <c r="W28" s="81">
        <v>0.8</v>
      </c>
      <c r="X28" s="47"/>
      <c r="Y28" s="47"/>
      <c r="Z28" s="47"/>
      <c r="AA28" s="46"/>
      <c r="AB28" s="3">
        <v>0.8</v>
      </c>
      <c r="AC28" s="50">
        <v>0.8</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0.97699999999999998</v>
      </c>
      <c r="K31" s="46"/>
      <c r="L31" s="83">
        <v>0.97699999999999998</v>
      </c>
      <c r="M31" s="46"/>
      <c r="N31" s="83">
        <v>0.97799999999999998</v>
      </c>
      <c r="O31" s="46"/>
      <c r="P31" s="83">
        <v>0.97799999999999998</v>
      </c>
      <c r="Q31" s="47"/>
      <c r="R31" s="46"/>
      <c r="S31" s="83">
        <v>0.97699999999999998</v>
      </c>
      <c r="T31" s="46"/>
      <c r="U31" s="83">
        <v>0.94599999999999995</v>
      </c>
      <c r="V31" s="46"/>
      <c r="W31" s="83">
        <v>0.94599999999999995</v>
      </c>
      <c r="X31" s="47"/>
      <c r="Y31" s="47"/>
      <c r="Z31" s="47"/>
      <c r="AA31" s="46"/>
      <c r="AB31" s="7">
        <v>0.94599999999999995</v>
      </c>
      <c r="AC31" s="53">
        <v>0.94599999999999995</v>
      </c>
      <c r="AD31" s="47"/>
      <c r="AE31" s="46"/>
      <c r="AF31" s="8">
        <v>0.94599999999999995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0.8</v>
      </c>
      <c r="K33" s="46"/>
      <c r="L33" s="82">
        <v>0.8</v>
      </c>
      <c r="M33" s="46"/>
      <c r="N33" s="82">
        <v>0.8</v>
      </c>
      <c r="O33" s="46"/>
      <c r="P33" s="82">
        <v>0.8</v>
      </c>
      <c r="Q33" s="47"/>
      <c r="R33" s="46"/>
      <c r="S33" s="82">
        <v>0.8</v>
      </c>
      <c r="T33" s="46"/>
      <c r="U33" s="82">
        <v>0.8</v>
      </c>
      <c r="V33" s="46"/>
      <c r="W33" s="82">
        <v>0.8</v>
      </c>
      <c r="X33" s="47"/>
      <c r="Y33" s="47"/>
      <c r="Z33" s="47"/>
      <c r="AA33" s="46"/>
      <c r="AB33" s="9">
        <v>0.8</v>
      </c>
      <c r="AC33" s="52">
        <v>0.8</v>
      </c>
      <c r="AD33" s="47"/>
      <c r="AE33" s="46"/>
      <c r="AF33" s="10">
        <v>0.8</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1201</v>
      </c>
      <c r="K35" s="46"/>
      <c r="L35" s="80" t="s">
        <v>1201</v>
      </c>
      <c r="M35" s="46"/>
      <c r="N35" s="80" t="s">
        <v>1201</v>
      </c>
      <c r="O35" s="46"/>
      <c r="P35" s="80" t="s">
        <v>1201</v>
      </c>
      <c r="Q35" s="47"/>
      <c r="R35" s="46"/>
      <c r="S35" s="80" t="s">
        <v>1201</v>
      </c>
      <c r="T35" s="46"/>
      <c r="U35" s="80" t="s">
        <v>1201</v>
      </c>
      <c r="V35" s="46"/>
      <c r="W35" s="80" t="s">
        <v>1201</v>
      </c>
      <c r="X35" s="47"/>
      <c r="Y35" s="47"/>
      <c r="Z35" s="47"/>
      <c r="AA35" s="46"/>
      <c r="AB35" s="5" t="s">
        <v>1201</v>
      </c>
      <c r="AC35" s="45" t="s">
        <v>1201</v>
      </c>
      <c r="AD35" s="47"/>
      <c r="AE35" s="46"/>
      <c r="AF35" s="6" t="s">
        <v>1201</v>
      </c>
    </row>
    <row r="36" spans="5:32" ht="13.15" customHeight="1" x14ac:dyDescent="0.25">
      <c r="E36" s="48" t="s">
        <v>337</v>
      </c>
      <c r="F36" s="47"/>
      <c r="G36" s="47"/>
      <c r="H36" s="47"/>
      <c r="I36" s="49"/>
      <c r="J36" s="81">
        <v>0.8</v>
      </c>
      <c r="K36" s="46"/>
      <c r="L36" s="81">
        <v>0.8</v>
      </c>
      <c r="M36" s="46"/>
      <c r="N36" s="81">
        <v>0.8</v>
      </c>
      <c r="O36" s="46"/>
      <c r="P36" s="81">
        <v>0.8</v>
      </c>
      <c r="Q36" s="47"/>
      <c r="R36" s="46"/>
      <c r="S36" s="81">
        <v>0.8</v>
      </c>
      <c r="T36" s="46"/>
      <c r="U36" s="81">
        <v>0.8</v>
      </c>
      <c r="V36" s="46"/>
      <c r="W36" s="81">
        <v>0.8</v>
      </c>
      <c r="X36" s="47"/>
      <c r="Y36" s="47"/>
      <c r="Z36" s="47"/>
      <c r="AA36" s="46"/>
      <c r="AB36" s="3">
        <v>0.8</v>
      </c>
      <c r="AC36" s="50">
        <v>0.8</v>
      </c>
      <c r="AD36" s="47"/>
      <c r="AE36" s="46"/>
      <c r="AF36" s="4">
        <v>0.8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1.2</v>
      </c>
      <c r="K39" s="46"/>
      <c r="L39" s="81">
        <v>1.2</v>
      </c>
      <c r="M39" s="46"/>
      <c r="N39" s="81">
        <v>1.2</v>
      </c>
      <c r="O39" s="46"/>
      <c r="P39" s="81">
        <v>1.2</v>
      </c>
      <c r="Q39" s="47"/>
      <c r="R39" s="46"/>
      <c r="S39" s="81">
        <v>1.2</v>
      </c>
      <c r="T39" s="46"/>
      <c r="U39" s="81">
        <v>1.2</v>
      </c>
      <c r="V39" s="46"/>
      <c r="W39" s="81">
        <v>1.2</v>
      </c>
      <c r="X39" s="47"/>
      <c r="Y39" s="47"/>
      <c r="Z39" s="47"/>
      <c r="AA39" s="46"/>
      <c r="AB39" s="3">
        <v>1.2</v>
      </c>
      <c r="AC39" s="50">
        <v>1.2</v>
      </c>
      <c r="AD39" s="47"/>
      <c r="AE39" s="46"/>
      <c r="AF39" s="4">
        <v>1.2</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MCSPXMrQYx4EBxNs/7ttR8VvN/1oEILzxjtr5GBMRcziGNcHxYpHQ7EFwzA8ekS43vO9RWDEIHF2xjGMl8/zg==" saltValue="6/ujW0sUR3hNs1sk6QBWF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E043ED3-C2DB-4286-9862-8C44628F55C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HELE - Helenvale (66/22kV)</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AJ53"/>
  <sheetViews>
    <sheetView showGridLines="0" topLeftCell="A17" zoomScale="160" zoomScaleNormal="160" workbookViewId="0">
      <selection activeCell="AF33" sqref="AF3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1202</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1203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1204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28.8</v>
      </c>
      <c r="K26" s="46"/>
      <c r="L26" s="81">
        <v>28.8</v>
      </c>
      <c r="M26" s="46"/>
      <c r="N26" s="81">
        <v>28.8</v>
      </c>
      <c r="O26" s="46"/>
      <c r="P26" s="81">
        <v>28.8</v>
      </c>
      <c r="Q26" s="47"/>
      <c r="R26" s="46"/>
      <c r="S26" s="81">
        <v>28.8</v>
      </c>
      <c r="T26" s="46"/>
      <c r="U26" s="81">
        <v>40.6</v>
      </c>
      <c r="V26" s="46"/>
      <c r="W26" s="81">
        <v>40.6</v>
      </c>
      <c r="X26" s="47"/>
      <c r="Y26" s="47"/>
      <c r="Z26" s="47"/>
      <c r="AA26" s="46"/>
      <c r="AB26" s="3">
        <v>40.6</v>
      </c>
      <c r="AC26" s="50">
        <v>40.6</v>
      </c>
      <c r="AD26" s="47"/>
      <c r="AE26" s="46"/>
      <c r="AF26" s="4">
        <v>40.6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19.899999999999999</v>
      </c>
      <c r="K28" s="46"/>
      <c r="L28" s="81">
        <v>19.7</v>
      </c>
      <c r="M28" s="46"/>
      <c r="N28" s="81">
        <v>19.600000000000001</v>
      </c>
      <c r="O28" s="46"/>
      <c r="P28" s="81">
        <v>19.7</v>
      </c>
      <c r="Q28" s="47"/>
      <c r="R28" s="46"/>
      <c r="S28" s="81">
        <v>19.899999999999999</v>
      </c>
      <c r="T28" s="46"/>
      <c r="U28" s="81">
        <v>11.7</v>
      </c>
      <c r="V28" s="46"/>
      <c r="W28" s="81">
        <v>11.6</v>
      </c>
      <c r="X28" s="47"/>
      <c r="Y28" s="47"/>
      <c r="Z28" s="47"/>
      <c r="AA28" s="46"/>
      <c r="AB28" s="3">
        <v>11.4</v>
      </c>
      <c r="AC28" s="50">
        <v>11.4</v>
      </c>
      <c r="AD28" s="47"/>
      <c r="AE28" s="46"/>
      <c r="AF28" s="4">
        <v>11.4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0.98599999999999999</v>
      </c>
      <c r="K31" s="46"/>
      <c r="L31" s="83">
        <v>0.98599999999999999</v>
      </c>
      <c r="M31" s="46"/>
      <c r="N31" s="83">
        <v>0.98599999999999999</v>
      </c>
      <c r="O31" s="46"/>
      <c r="P31" s="83">
        <v>0.98599999999999999</v>
      </c>
      <c r="Q31" s="47"/>
      <c r="R31" s="46"/>
      <c r="S31" s="83">
        <v>0.98599999999999999</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14.9</v>
      </c>
      <c r="K32" s="46"/>
      <c r="L32" s="81">
        <v>14.9</v>
      </c>
      <c r="M32" s="46"/>
      <c r="N32" s="81">
        <v>14.9</v>
      </c>
      <c r="O32" s="46"/>
      <c r="P32" s="81">
        <v>14.9</v>
      </c>
      <c r="Q32" s="47"/>
      <c r="R32" s="46"/>
      <c r="S32" s="81">
        <v>14.9</v>
      </c>
      <c r="T32" s="46"/>
      <c r="U32" s="81">
        <v>20.3</v>
      </c>
      <c r="V32" s="46"/>
      <c r="W32" s="81">
        <v>20.3</v>
      </c>
      <c r="X32" s="47"/>
      <c r="Y32" s="47"/>
      <c r="Z32" s="47"/>
      <c r="AA32" s="46"/>
      <c r="AB32" s="3">
        <v>20.3</v>
      </c>
      <c r="AC32" s="50">
        <v>20.3</v>
      </c>
      <c r="AD32" s="47"/>
      <c r="AE32" s="46"/>
      <c r="AF32" s="4">
        <v>20.3</v>
      </c>
    </row>
    <row r="33" spans="5:32" ht="13.15" customHeight="1" x14ac:dyDescent="0.25">
      <c r="E33" s="51" t="s">
        <v>331</v>
      </c>
      <c r="F33" s="47"/>
      <c r="G33" s="47"/>
      <c r="H33" s="47"/>
      <c r="I33" s="49"/>
      <c r="J33" s="82">
        <v>19.100000000000001</v>
      </c>
      <c r="K33" s="46"/>
      <c r="L33" s="82">
        <v>18.899999999999999</v>
      </c>
      <c r="M33" s="46"/>
      <c r="N33" s="82">
        <v>18.899999999999999</v>
      </c>
      <c r="O33" s="46"/>
      <c r="P33" s="82">
        <v>18.899999999999999</v>
      </c>
      <c r="Q33" s="47"/>
      <c r="R33" s="46"/>
      <c r="S33" s="82">
        <v>19.100000000000001</v>
      </c>
      <c r="T33" s="46"/>
      <c r="U33" s="82">
        <v>11.3</v>
      </c>
      <c r="V33" s="46"/>
      <c r="W33" s="82">
        <v>11.1</v>
      </c>
      <c r="X33" s="47"/>
      <c r="Y33" s="47"/>
      <c r="Z33" s="47"/>
      <c r="AA33" s="46"/>
      <c r="AB33" s="9">
        <v>10.9</v>
      </c>
      <c r="AC33" s="52">
        <v>10.9</v>
      </c>
      <c r="AD33" s="47"/>
      <c r="AE33" s="46"/>
      <c r="AF33" s="10">
        <v>11</v>
      </c>
    </row>
    <row r="34" spans="5:32" ht="20.25" customHeight="1" x14ac:dyDescent="0.25">
      <c r="E34" s="48" t="s">
        <v>662</v>
      </c>
      <c r="F34" s="47"/>
      <c r="G34" s="47"/>
      <c r="H34" s="47"/>
      <c r="I34" s="49"/>
      <c r="J34" s="80">
        <v>1</v>
      </c>
      <c r="K34" s="46"/>
      <c r="L34" s="80">
        <v>0.9</v>
      </c>
      <c r="M34" s="46"/>
      <c r="N34" s="80">
        <v>0.9</v>
      </c>
      <c r="O34" s="46"/>
      <c r="P34" s="80">
        <v>0.9</v>
      </c>
      <c r="Q34" s="47"/>
      <c r="R34" s="46"/>
      <c r="S34" s="80">
        <v>1</v>
      </c>
      <c r="T34" s="46"/>
      <c r="U34" s="80">
        <v>0.6</v>
      </c>
      <c r="V34" s="46"/>
      <c r="W34" s="80">
        <v>0.6</v>
      </c>
      <c r="X34" s="47"/>
      <c r="Y34" s="47"/>
      <c r="Z34" s="47"/>
      <c r="AA34" s="46"/>
      <c r="AB34" s="5">
        <v>0.5</v>
      </c>
      <c r="AC34" s="45">
        <v>0.5</v>
      </c>
      <c r="AD34" s="47"/>
      <c r="AE34" s="46"/>
      <c r="AF34" s="6">
        <v>0.6</v>
      </c>
    </row>
    <row r="35" spans="5:32" ht="20.25" customHeight="1" x14ac:dyDescent="0.25">
      <c r="E35" s="48" t="s">
        <v>663</v>
      </c>
      <c r="F35" s="47"/>
      <c r="G35" s="47"/>
      <c r="H35" s="47"/>
      <c r="I35" s="49"/>
      <c r="J35" s="80" t="s">
        <v>1206</v>
      </c>
      <c r="K35" s="46"/>
      <c r="L35" s="80" t="s">
        <v>1206</v>
      </c>
      <c r="M35" s="46"/>
      <c r="N35" s="80" t="s">
        <v>1206</v>
      </c>
      <c r="O35" s="46"/>
      <c r="P35" s="80" t="s">
        <v>1206</v>
      </c>
      <c r="Q35" s="47"/>
      <c r="R35" s="46"/>
      <c r="S35" s="80" t="s">
        <v>1206</v>
      </c>
      <c r="T35" s="46"/>
      <c r="U35" s="80" t="s">
        <v>1206</v>
      </c>
      <c r="V35" s="46"/>
      <c r="W35" s="80" t="s">
        <v>1206</v>
      </c>
      <c r="X35" s="47"/>
      <c r="Y35" s="47"/>
      <c r="Z35" s="47"/>
      <c r="AA35" s="46"/>
      <c r="AB35" s="5" t="s">
        <v>1206</v>
      </c>
      <c r="AC35" s="45" t="s">
        <v>1206</v>
      </c>
      <c r="AD35" s="47"/>
      <c r="AE35" s="46"/>
      <c r="AF35" s="6" t="s">
        <v>1206</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3.5</v>
      </c>
      <c r="K39" s="46"/>
      <c r="L39" s="81">
        <v>3.5</v>
      </c>
      <c r="M39" s="46"/>
      <c r="N39" s="81">
        <v>3.5</v>
      </c>
      <c r="O39" s="46"/>
      <c r="P39" s="81">
        <v>3.5</v>
      </c>
      <c r="Q39" s="47"/>
      <c r="R39" s="46"/>
      <c r="S39" s="81">
        <v>3.5</v>
      </c>
      <c r="T39" s="46"/>
      <c r="U39" s="81">
        <v>3.5</v>
      </c>
      <c r="V39" s="46"/>
      <c r="W39" s="81">
        <v>3.5</v>
      </c>
      <c r="X39" s="47"/>
      <c r="Y39" s="47"/>
      <c r="Z39" s="47"/>
      <c r="AA39" s="46"/>
      <c r="AB39" s="3">
        <v>3.5</v>
      </c>
      <c r="AC39" s="50">
        <v>3.5</v>
      </c>
      <c r="AD39" s="47"/>
      <c r="AE39" s="46"/>
      <c r="AF39" s="4">
        <v>3.5</v>
      </c>
    </row>
    <row r="40" spans="5:32" x14ac:dyDescent="0.25">
      <c r="E40" s="48" t="s">
        <v>346</v>
      </c>
      <c r="F40" s="47"/>
      <c r="G40" s="47"/>
      <c r="H40" s="47"/>
      <c r="I40" s="49"/>
      <c r="J40" s="81">
        <v>1.2</v>
      </c>
      <c r="K40" s="46"/>
      <c r="L40" s="81">
        <v>1.2</v>
      </c>
      <c r="M40" s="46"/>
      <c r="N40" s="81">
        <v>1.2</v>
      </c>
      <c r="O40" s="46"/>
      <c r="P40" s="81">
        <v>1.2</v>
      </c>
      <c r="Q40" s="47"/>
      <c r="R40" s="46"/>
      <c r="S40" s="81">
        <v>1.2</v>
      </c>
      <c r="T40" s="46"/>
      <c r="U40" s="81">
        <v>1.2</v>
      </c>
      <c r="V40" s="46"/>
      <c r="W40" s="81">
        <v>1.2</v>
      </c>
      <c r="X40" s="47"/>
      <c r="Y40" s="47"/>
      <c r="Z40" s="47"/>
      <c r="AA40" s="46"/>
      <c r="AB40" s="3">
        <v>1.2</v>
      </c>
      <c r="AC40" s="50">
        <v>1.2</v>
      </c>
      <c r="AD40" s="47"/>
      <c r="AE40" s="46"/>
      <c r="AF40" s="4">
        <v>1.2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2"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rDyOKy+VGpdwjFbxdhUHo5jkEPB6mitlcxv9M0ldrgZnvGBevrVuYDFHbgzhgJ/yyLbDft0Sxc0/fou+5Jdhw==" saltValue="/YoSyVgQlMGgYZDrpUAsB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61F48B3-02DE-4C1C-A332-89F52F789F7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HEPA - Hermit Park (66/11kV)</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AJ53"/>
  <sheetViews>
    <sheetView showGridLines="0" topLeftCell="A33" zoomScale="160" zoomScaleNormal="160" workbookViewId="0">
      <selection activeCell="K60" sqref="K6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1207</v>
      </c>
      <c r="J3" s="69"/>
      <c r="K3" s="69"/>
      <c r="L3" s="69"/>
      <c r="M3" s="69"/>
      <c r="N3" s="69"/>
      <c r="O3" s="69"/>
      <c r="P3" s="69"/>
      <c r="Q3" s="69"/>
      <c r="R3" s="69"/>
      <c r="S3" s="69"/>
      <c r="V3" s="71" t="s">
        <v>645</v>
      </c>
      <c r="W3" s="69"/>
      <c r="Y3" s="72" t="s">
        <v>1000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1208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v>
      </c>
      <c r="K26" s="46"/>
      <c r="L26" s="81">
        <v>5</v>
      </c>
      <c r="M26" s="46"/>
      <c r="N26" s="81">
        <v>5</v>
      </c>
      <c r="O26" s="46"/>
      <c r="P26" s="81">
        <v>5</v>
      </c>
      <c r="Q26" s="47"/>
      <c r="R26" s="46"/>
      <c r="S26" s="81">
        <v>5</v>
      </c>
      <c r="T26" s="46"/>
      <c r="U26" s="81">
        <v>5</v>
      </c>
      <c r="V26" s="46"/>
      <c r="W26" s="81">
        <v>5</v>
      </c>
      <c r="X26" s="47"/>
      <c r="Y26" s="47"/>
      <c r="Z26" s="47"/>
      <c r="AA26" s="46"/>
      <c r="AB26" s="3">
        <v>5</v>
      </c>
      <c r="AC26" s="50">
        <v>5</v>
      </c>
      <c r="AD26" s="47"/>
      <c r="AE26" s="46"/>
      <c r="AF26" s="4">
        <v>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2.2999999999999998</v>
      </c>
      <c r="K28" s="46"/>
      <c r="L28" s="81">
        <v>2.2000000000000002</v>
      </c>
      <c r="M28" s="46"/>
      <c r="N28" s="81">
        <v>2.2999999999999998</v>
      </c>
      <c r="O28" s="46"/>
      <c r="P28" s="81">
        <v>2.2999999999999998</v>
      </c>
      <c r="Q28" s="47"/>
      <c r="R28" s="46"/>
      <c r="S28" s="81">
        <v>2.2999999999999998</v>
      </c>
      <c r="T28" s="46"/>
      <c r="U28" s="81">
        <v>2.5</v>
      </c>
      <c r="V28" s="46"/>
      <c r="W28" s="81">
        <v>2.5</v>
      </c>
      <c r="X28" s="47"/>
      <c r="Y28" s="47"/>
      <c r="Z28" s="47"/>
      <c r="AA28" s="46"/>
      <c r="AB28" s="3">
        <v>2.5</v>
      </c>
      <c r="AC28" s="50">
        <v>2.5</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0.99199999999999999</v>
      </c>
      <c r="O31" s="46"/>
      <c r="P31" s="83">
        <v>0.99199999999999999</v>
      </c>
      <c r="Q31" s="47"/>
      <c r="R31" s="46"/>
      <c r="S31" s="83">
        <v>0.99099999999999999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2.1</v>
      </c>
      <c r="K33" s="46"/>
      <c r="L33" s="82">
        <v>2.1</v>
      </c>
      <c r="M33" s="46"/>
      <c r="N33" s="82">
        <v>2.1</v>
      </c>
      <c r="O33" s="46"/>
      <c r="P33" s="82">
        <v>2.1</v>
      </c>
      <c r="Q33" s="47"/>
      <c r="R33" s="46"/>
      <c r="S33" s="82">
        <v>2.1</v>
      </c>
      <c r="T33" s="46"/>
      <c r="U33" s="82">
        <v>2.5</v>
      </c>
      <c r="V33" s="46"/>
      <c r="W33" s="82">
        <v>2.4</v>
      </c>
      <c r="X33" s="47"/>
      <c r="Y33" s="47"/>
      <c r="Z33" s="47"/>
      <c r="AA33" s="46"/>
      <c r="AB33" s="9">
        <v>2.4</v>
      </c>
      <c r="AC33" s="52">
        <v>2.4</v>
      </c>
      <c r="AD33" s="47"/>
      <c r="AE33" s="46"/>
      <c r="AF33" s="10">
        <v>2.4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1120</v>
      </c>
      <c r="K35" s="46"/>
      <c r="L35" s="80" t="s">
        <v>1120</v>
      </c>
      <c r="M35" s="46"/>
      <c r="N35" s="80" t="s">
        <v>1120</v>
      </c>
      <c r="O35" s="46"/>
      <c r="P35" s="80" t="s">
        <v>1120</v>
      </c>
      <c r="Q35" s="47"/>
      <c r="R35" s="46"/>
      <c r="S35" s="80" t="s">
        <v>1120</v>
      </c>
      <c r="T35" s="46"/>
      <c r="U35" s="80" t="s">
        <v>1120</v>
      </c>
      <c r="V35" s="46"/>
      <c r="W35" s="80" t="s">
        <v>1120</v>
      </c>
      <c r="X35" s="47"/>
      <c r="Y35" s="47"/>
      <c r="Z35" s="47"/>
      <c r="AA35" s="46"/>
      <c r="AB35" s="5" t="s">
        <v>1120</v>
      </c>
      <c r="AC35" s="45" t="s">
        <v>1120</v>
      </c>
      <c r="AD35" s="47"/>
      <c r="AE35" s="46"/>
      <c r="AF35" s="6" t="s">
        <v>1120</v>
      </c>
    </row>
    <row r="36" spans="5:32" ht="13.15" customHeight="1" x14ac:dyDescent="0.25">
      <c r="E36" s="48" t="s">
        <v>337</v>
      </c>
      <c r="F36" s="47"/>
      <c r="G36" s="47"/>
      <c r="H36" s="47"/>
      <c r="I36" s="49"/>
      <c r="J36" s="81">
        <v>2.1</v>
      </c>
      <c r="K36" s="46"/>
      <c r="L36" s="81">
        <v>2.1</v>
      </c>
      <c r="M36" s="46"/>
      <c r="N36" s="81">
        <v>2.1</v>
      </c>
      <c r="O36" s="46"/>
      <c r="P36" s="81">
        <v>2.1</v>
      </c>
      <c r="Q36" s="47"/>
      <c r="R36" s="46"/>
      <c r="S36" s="81">
        <v>2.1</v>
      </c>
      <c r="T36" s="46"/>
      <c r="U36" s="81">
        <v>2.5</v>
      </c>
      <c r="V36" s="46"/>
      <c r="W36" s="81">
        <v>2.4</v>
      </c>
      <c r="X36" s="47"/>
      <c r="Y36" s="47"/>
      <c r="Z36" s="47"/>
      <c r="AA36" s="46"/>
      <c r="AB36" s="3">
        <v>2.4</v>
      </c>
      <c r="AC36" s="50">
        <v>2.4</v>
      </c>
      <c r="AD36" s="47"/>
      <c r="AE36" s="46"/>
      <c r="AF36" s="4">
        <v>2.4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5.5</v>
      </c>
      <c r="K39" s="46"/>
      <c r="L39" s="81">
        <v>5.5</v>
      </c>
      <c r="M39" s="46"/>
      <c r="N39" s="81">
        <v>5.5</v>
      </c>
      <c r="O39" s="46"/>
      <c r="P39" s="81">
        <v>5.5</v>
      </c>
      <c r="Q39" s="47"/>
      <c r="R39" s="46"/>
      <c r="S39" s="81">
        <v>5.5</v>
      </c>
      <c r="T39" s="46"/>
      <c r="U39" s="81">
        <v>5.5</v>
      </c>
      <c r="V39" s="46"/>
      <c r="W39" s="81">
        <v>5.5</v>
      </c>
      <c r="X39" s="47"/>
      <c r="Y39" s="47"/>
      <c r="Z39" s="47"/>
      <c r="AA39" s="46"/>
      <c r="AB39" s="3">
        <v>5.5</v>
      </c>
      <c r="AC39" s="50">
        <v>5.5</v>
      </c>
      <c r="AD39" s="47"/>
      <c r="AE39" s="46"/>
      <c r="AF39" s="4">
        <v>5.5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1LZgnIIxPDgZkq5bWuixbotavDYDg+fHX8JDjvjY0EBq5uw/tHWE/5/bbP//yx0PVv0LdGnvn2P9ciOG+mipg==" saltValue="AkedqipNWjr0yqs3MRFDD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BDFA685-C6E9-4F33-AA14-0A6016D880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HIGH - Highfields (33/11kV)</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AK53"/>
  <sheetViews>
    <sheetView showGridLines="0" topLeftCell="A28" zoomScale="160" zoomScaleNormal="160" workbookViewId="0">
      <selection activeCell="AK43" sqref="AK43: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1210</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1211</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1213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59.3</v>
      </c>
      <c r="K26" s="46"/>
      <c r="L26" s="81">
        <v>59.3</v>
      </c>
      <c r="M26" s="46"/>
      <c r="N26" s="81">
        <v>59.3</v>
      </c>
      <c r="O26" s="46"/>
      <c r="P26" s="81">
        <v>59.3</v>
      </c>
      <c r="Q26" s="47"/>
      <c r="R26" s="46"/>
      <c r="S26" s="81">
        <v>59.3</v>
      </c>
      <c r="T26" s="46"/>
      <c r="U26" s="81">
        <v>65.099999999999994</v>
      </c>
      <c r="V26" s="46"/>
      <c r="W26" s="81">
        <v>65.099999999999994</v>
      </c>
      <c r="X26" s="47"/>
      <c r="Y26" s="47"/>
      <c r="Z26" s="47"/>
      <c r="AA26" s="46"/>
      <c r="AB26" s="3">
        <v>65.099999999999994</v>
      </c>
      <c r="AC26" s="50">
        <v>65.099999999999994</v>
      </c>
      <c r="AD26" s="47"/>
      <c r="AE26" s="46"/>
      <c r="AF26" s="4">
        <v>65.099999999999994</v>
      </c>
    </row>
    <row r="27" spans="4:32" ht="20.25" customHeight="1" x14ac:dyDescent="0.25">
      <c r="E27" s="48" t="s">
        <v>319</v>
      </c>
      <c r="F27" s="47"/>
      <c r="G27" s="47"/>
      <c r="H27" s="47"/>
      <c r="I27" s="49"/>
      <c r="J27" s="81">
        <v>0.2</v>
      </c>
      <c r="K27" s="46"/>
      <c r="L27" s="81">
        <v>0.2</v>
      </c>
      <c r="M27" s="46"/>
      <c r="N27" s="81">
        <v>0.2</v>
      </c>
      <c r="O27" s="46"/>
      <c r="P27" s="81">
        <v>0.2</v>
      </c>
      <c r="Q27" s="47"/>
      <c r="R27" s="46"/>
      <c r="S27" s="81">
        <v>0.2</v>
      </c>
      <c r="T27" s="46"/>
      <c r="U27" s="81">
        <v>0.1</v>
      </c>
      <c r="V27" s="46"/>
      <c r="W27" s="81">
        <v>0.1</v>
      </c>
      <c r="X27" s="47"/>
      <c r="Y27" s="47"/>
      <c r="Z27" s="47"/>
      <c r="AA27" s="46"/>
      <c r="AB27" s="3">
        <v>0.1</v>
      </c>
      <c r="AC27" s="50">
        <v>0.1</v>
      </c>
      <c r="AD27" s="47"/>
      <c r="AE27" s="46"/>
      <c r="AF27" s="4">
        <v>0.1</v>
      </c>
    </row>
    <row r="28" spans="4:32" ht="13.15" customHeight="1" x14ac:dyDescent="0.25">
      <c r="E28" s="48" t="s">
        <v>321</v>
      </c>
      <c r="F28" s="47"/>
      <c r="G28" s="47"/>
      <c r="H28" s="47"/>
      <c r="I28" s="49"/>
      <c r="J28" s="81">
        <v>12</v>
      </c>
      <c r="K28" s="46"/>
      <c r="L28" s="81">
        <v>11.8</v>
      </c>
      <c r="M28" s="46"/>
      <c r="N28" s="81">
        <v>11.8</v>
      </c>
      <c r="O28" s="46"/>
      <c r="P28" s="81">
        <v>11.8</v>
      </c>
      <c r="Q28" s="47"/>
      <c r="R28" s="46"/>
      <c r="S28" s="81">
        <v>11.9</v>
      </c>
      <c r="T28" s="46"/>
      <c r="U28" s="81">
        <v>8.1</v>
      </c>
      <c r="V28" s="46"/>
      <c r="W28" s="81">
        <v>7.9</v>
      </c>
      <c r="X28" s="47"/>
      <c r="Y28" s="47"/>
      <c r="Z28" s="47"/>
      <c r="AA28" s="46"/>
      <c r="AB28" s="3">
        <v>7.6</v>
      </c>
      <c r="AC28" s="50">
        <v>7.4</v>
      </c>
      <c r="AD28" s="47"/>
      <c r="AE28" s="46"/>
      <c r="AF28" s="4">
        <v>7.3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0.91400000000000003</v>
      </c>
      <c r="K31" s="46"/>
      <c r="L31" s="83">
        <v>0.91400000000000003</v>
      </c>
      <c r="M31" s="46"/>
      <c r="N31" s="83">
        <v>0.91400000000000003</v>
      </c>
      <c r="O31" s="46"/>
      <c r="P31" s="83">
        <v>0.91400000000000003</v>
      </c>
      <c r="Q31" s="47"/>
      <c r="R31" s="46"/>
      <c r="S31" s="83">
        <v>0.91400000000000003</v>
      </c>
      <c r="T31" s="46"/>
      <c r="U31" s="83">
        <v>0.93500000000000005</v>
      </c>
      <c r="V31" s="46"/>
      <c r="W31" s="83">
        <v>0.93500000000000005</v>
      </c>
      <c r="X31" s="47"/>
      <c r="Y31" s="47"/>
      <c r="Z31" s="47"/>
      <c r="AA31" s="46"/>
      <c r="AB31" s="7">
        <v>0.93500000000000005</v>
      </c>
      <c r="AC31" s="53">
        <v>0.93500000000000005</v>
      </c>
      <c r="AD31" s="47"/>
      <c r="AE31" s="46"/>
      <c r="AF31" s="8">
        <v>0.93500000000000005</v>
      </c>
    </row>
    <row r="32" spans="4:32" ht="13.15" customHeight="1" x14ac:dyDescent="0.25">
      <c r="E32" s="48" t="s">
        <v>329</v>
      </c>
      <c r="F32" s="47"/>
      <c r="G32" s="47"/>
      <c r="H32" s="47"/>
      <c r="I32" s="49"/>
      <c r="J32" s="81">
        <v>34.6</v>
      </c>
      <c r="K32" s="46"/>
      <c r="L32" s="81">
        <v>34.6</v>
      </c>
      <c r="M32" s="46"/>
      <c r="N32" s="81">
        <v>34.6</v>
      </c>
      <c r="O32" s="46"/>
      <c r="P32" s="81">
        <v>34.6</v>
      </c>
      <c r="Q32" s="47"/>
      <c r="R32" s="46"/>
      <c r="S32" s="81">
        <v>34.6</v>
      </c>
      <c r="T32" s="46"/>
      <c r="U32" s="81">
        <v>36.799999999999997</v>
      </c>
      <c r="V32" s="46"/>
      <c r="W32" s="81">
        <v>36.799999999999997</v>
      </c>
      <c r="X32" s="47"/>
      <c r="Y32" s="47"/>
      <c r="Z32" s="47"/>
      <c r="AA32" s="46"/>
      <c r="AB32" s="3">
        <v>36.799999999999997</v>
      </c>
      <c r="AC32" s="50">
        <v>36.799999999999997</v>
      </c>
      <c r="AD32" s="47"/>
      <c r="AE32" s="46"/>
      <c r="AF32" s="4">
        <v>36.799999999999997</v>
      </c>
    </row>
    <row r="33" spans="5:37" ht="13.15" customHeight="1" x14ac:dyDescent="0.25">
      <c r="E33" s="51" t="s">
        <v>331</v>
      </c>
      <c r="F33" s="47"/>
      <c r="G33" s="47"/>
      <c r="H33" s="47"/>
      <c r="I33" s="49"/>
      <c r="J33" s="82">
        <v>11.5</v>
      </c>
      <c r="K33" s="46"/>
      <c r="L33" s="82">
        <v>11.4</v>
      </c>
      <c r="M33" s="46"/>
      <c r="N33" s="82">
        <v>11.4</v>
      </c>
      <c r="O33" s="46"/>
      <c r="P33" s="82">
        <v>11.4</v>
      </c>
      <c r="Q33" s="47"/>
      <c r="R33" s="46"/>
      <c r="S33" s="82">
        <v>11.5</v>
      </c>
      <c r="T33" s="46"/>
      <c r="U33" s="82">
        <v>7.7</v>
      </c>
      <c r="V33" s="46"/>
      <c r="W33" s="82">
        <v>7.5</v>
      </c>
      <c r="X33" s="47"/>
      <c r="Y33" s="47"/>
      <c r="Z33" s="47"/>
      <c r="AA33" s="46"/>
      <c r="AB33" s="9">
        <v>7.3</v>
      </c>
      <c r="AC33" s="52">
        <v>7.1</v>
      </c>
      <c r="AD33" s="47"/>
      <c r="AE33" s="46"/>
      <c r="AF33" s="10">
        <v>7</v>
      </c>
    </row>
    <row r="34" spans="5:37" ht="20.25" customHeight="1" x14ac:dyDescent="0.25">
      <c r="E34" s="48" t="s">
        <v>662</v>
      </c>
      <c r="F34" s="47"/>
      <c r="G34" s="47"/>
      <c r="H34" s="47"/>
      <c r="I34" s="49"/>
      <c r="J34" s="80">
        <v>0.6</v>
      </c>
      <c r="K34" s="46"/>
      <c r="L34" s="80">
        <v>0.6</v>
      </c>
      <c r="M34" s="46"/>
      <c r="N34" s="80">
        <v>0.6</v>
      </c>
      <c r="O34" s="46"/>
      <c r="P34" s="80">
        <v>0.6</v>
      </c>
      <c r="Q34" s="47"/>
      <c r="R34" s="46"/>
      <c r="S34" s="80">
        <v>0.6</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cHjQSDaKm6A0l9y5F+CugLjS8YUattwl1ybE3kakspWfY/LVPgIYtvPiobtDQblIufElq0mTfasGROmROijOA==" saltValue="YOqm4t8JV+OlmKxUuUjEx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FDAC3A8-E2BA-4CDA-A84A-1D5FE1BBDBA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HOHI - Home Hill (66/11kV)</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AK53"/>
  <sheetViews>
    <sheetView showGridLines="0" topLeftCell="A25" zoomScale="145" zoomScaleNormal="145" workbookViewId="0">
      <selection activeCell="AK42" sqref="AK42:AP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1214</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1215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1216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12.5</v>
      </c>
      <c r="K26" s="46"/>
      <c r="L26" s="81">
        <v>12.5</v>
      </c>
      <c r="M26" s="46"/>
      <c r="N26" s="81">
        <v>12.5</v>
      </c>
      <c r="O26" s="46"/>
      <c r="P26" s="81">
        <v>12.5</v>
      </c>
      <c r="Q26" s="47"/>
      <c r="R26" s="46"/>
      <c r="S26" s="81">
        <v>12.5</v>
      </c>
      <c r="T26" s="46"/>
      <c r="U26" s="81">
        <v>12.5</v>
      </c>
      <c r="V26" s="46"/>
      <c r="W26" s="81">
        <v>12.5</v>
      </c>
      <c r="X26" s="47"/>
      <c r="Y26" s="47"/>
      <c r="Z26" s="47"/>
      <c r="AA26" s="46"/>
      <c r="AB26" s="3">
        <v>12.5</v>
      </c>
      <c r="AC26" s="50">
        <v>12.5</v>
      </c>
      <c r="AD26" s="47"/>
      <c r="AE26" s="46"/>
      <c r="AF26" s="4">
        <v>12.5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9.3000000000000007</v>
      </c>
      <c r="K28" s="46"/>
      <c r="L28" s="81">
        <v>12.2</v>
      </c>
      <c r="M28" s="46"/>
      <c r="N28" s="81">
        <v>15.1</v>
      </c>
      <c r="O28" s="46"/>
      <c r="P28" s="81">
        <v>15.2</v>
      </c>
      <c r="Q28" s="47"/>
      <c r="R28" s="46"/>
      <c r="S28" s="81">
        <v>15.3</v>
      </c>
      <c r="T28" s="46"/>
      <c r="U28" s="81">
        <v>10</v>
      </c>
      <c r="V28" s="46"/>
      <c r="W28" s="81">
        <v>9.8000000000000007</v>
      </c>
      <c r="X28" s="47"/>
      <c r="Y28" s="47"/>
      <c r="Z28" s="47"/>
      <c r="AA28" s="46"/>
      <c r="AB28" s="3">
        <v>12.3</v>
      </c>
      <c r="AC28" s="50">
        <v>14.9</v>
      </c>
      <c r="AD28" s="47"/>
      <c r="AE28" s="46"/>
      <c r="AF28" s="4">
        <v>14.9</v>
      </c>
    </row>
    <row r="29" spans="4:32" ht="13.15" customHeight="1" x14ac:dyDescent="0.25">
      <c r="E29" s="48" t="s">
        <v>323</v>
      </c>
      <c r="F29" s="47"/>
      <c r="G29" s="47"/>
      <c r="H29" s="47"/>
      <c r="I29" s="49"/>
      <c r="J29" s="80"/>
      <c r="K29" s="46"/>
      <c r="L29" s="80"/>
      <c r="M29" s="46"/>
      <c r="N29" s="81">
        <v>2.6</v>
      </c>
      <c r="O29" s="46"/>
      <c r="P29" s="81">
        <v>2.7</v>
      </c>
      <c r="Q29" s="47"/>
      <c r="R29" s="46"/>
      <c r="S29" s="81">
        <v>2.8</v>
      </c>
      <c r="T29" s="46"/>
      <c r="U29" s="80"/>
      <c r="V29" s="46"/>
      <c r="W29" s="80"/>
      <c r="X29" s="47"/>
      <c r="Y29" s="47"/>
      <c r="Z29" s="47"/>
      <c r="AA29" s="46"/>
      <c r="AB29" s="5"/>
      <c r="AC29" s="50">
        <v>2.4</v>
      </c>
      <c r="AD29" s="47"/>
      <c r="AE29" s="46"/>
      <c r="AF29" s="4">
        <v>2.4</v>
      </c>
    </row>
    <row r="30" spans="4:32" ht="13.15" customHeight="1" x14ac:dyDescent="0.25">
      <c r="E30" s="48" t="s">
        <v>325</v>
      </c>
      <c r="F30" s="47"/>
      <c r="G30" s="47"/>
      <c r="H30" s="47"/>
      <c r="I30" s="49"/>
      <c r="J30" s="80"/>
      <c r="K30" s="46"/>
      <c r="L30" s="80"/>
      <c r="M30" s="46"/>
      <c r="N30" s="81">
        <v>2.6</v>
      </c>
      <c r="O30" s="46"/>
      <c r="P30" s="81">
        <v>2.7</v>
      </c>
      <c r="Q30" s="47"/>
      <c r="R30" s="46"/>
      <c r="S30" s="81">
        <v>2.8</v>
      </c>
      <c r="T30" s="46"/>
      <c r="U30" s="80"/>
      <c r="V30" s="46"/>
      <c r="W30" s="80"/>
      <c r="X30" s="47"/>
      <c r="Y30" s="47"/>
      <c r="Z30" s="47"/>
      <c r="AA30" s="46"/>
      <c r="AB30" s="5"/>
      <c r="AC30" s="50">
        <v>2.4</v>
      </c>
      <c r="AD30" s="47"/>
      <c r="AE30" s="46"/>
      <c r="AF30" s="4">
        <v>2.4</v>
      </c>
    </row>
    <row r="31" spans="4:32" ht="20.25" customHeight="1" x14ac:dyDescent="0.25">
      <c r="E31" s="48" t="s">
        <v>327</v>
      </c>
      <c r="F31" s="47"/>
      <c r="G31" s="47"/>
      <c r="H31" s="47"/>
      <c r="I31" s="49"/>
      <c r="J31" s="83">
        <v>0.99299999999999999</v>
      </c>
      <c r="K31" s="46"/>
      <c r="L31" s="83">
        <v>0.99299999999999999</v>
      </c>
      <c r="M31" s="46"/>
      <c r="N31" s="83">
        <v>0.99299999999999999</v>
      </c>
      <c r="O31" s="46"/>
      <c r="P31" s="83">
        <v>0.99299999999999999</v>
      </c>
      <c r="Q31" s="47"/>
      <c r="R31" s="46"/>
      <c r="S31" s="83">
        <v>0.99299999999999999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7.5</v>
      </c>
      <c r="K32" s="46"/>
      <c r="L32" s="81">
        <v>7.5</v>
      </c>
      <c r="M32" s="46"/>
      <c r="N32" s="81">
        <v>7.5</v>
      </c>
      <c r="O32" s="46"/>
      <c r="P32" s="81">
        <v>7.5</v>
      </c>
      <c r="Q32" s="47"/>
      <c r="R32" s="46"/>
      <c r="S32" s="81">
        <v>7.5</v>
      </c>
      <c r="T32" s="46"/>
      <c r="U32" s="81">
        <v>7.5</v>
      </c>
      <c r="V32" s="46"/>
      <c r="W32" s="81">
        <v>7.5</v>
      </c>
      <c r="X32" s="47"/>
      <c r="Y32" s="47"/>
      <c r="Z32" s="47"/>
      <c r="AA32" s="46"/>
      <c r="AB32" s="3">
        <v>7.5</v>
      </c>
      <c r="AC32" s="50">
        <v>7.5</v>
      </c>
      <c r="AD32" s="47"/>
      <c r="AE32" s="46"/>
      <c r="AF32" s="4">
        <v>7.5</v>
      </c>
    </row>
    <row r="33" spans="5:37" ht="13.15" customHeight="1" x14ac:dyDescent="0.25">
      <c r="E33" s="51" t="s">
        <v>331</v>
      </c>
      <c r="F33" s="47"/>
      <c r="G33" s="47"/>
      <c r="H33" s="47"/>
      <c r="I33" s="49"/>
      <c r="J33" s="82">
        <v>8.8000000000000007</v>
      </c>
      <c r="K33" s="46"/>
      <c r="L33" s="82">
        <v>11.7</v>
      </c>
      <c r="M33" s="46"/>
      <c r="N33" s="82">
        <v>14.7</v>
      </c>
      <c r="O33" s="46"/>
      <c r="P33" s="82">
        <v>14.7</v>
      </c>
      <c r="Q33" s="47"/>
      <c r="R33" s="46"/>
      <c r="S33" s="82">
        <v>14.8</v>
      </c>
      <c r="T33" s="46"/>
      <c r="U33" s="82">
        <v>9.1</v>
      </c>
      <c r="V33" s="46"/>
      <c r="W33" s="82">
        <v>8.9</v>
      </c>
      <c r="X33" s="47"/>
      <c r="Y33" s="47"/>
      <c r="Z33" s="47"/>
      <c r="AA33" s="46"/>
      <c r="AB33" s="9">
        <v>11.4</v>
      </c>
      <c r="AC33" s="52">
        <v>14</v>
      </c>
      <c r="AD33" s="47"/>
      <c r="AE33" s="46"/>
      <c r="AF33" s="10">
        <v>14</v>
      </c>
    </row>
    <row r="34" spans="5:37" ht="20.25" customHeight="1" x14ac:dyDescent="0.25">
      <c r="E34" s="48" t="s">
        <v>662</v>
      </c>
      <c r="F34" s="47"/>
      <c r="G34" s="47"/>
      <c r="H34" s="47"/>
      <c r="I34" s="49"/>
      <c r="J34" s="80">
        <v>0.4</v>
      </c>
      <c r="K34" s="46"/>
      <c r="L34" s="80">
        <v>0.6</v>
      </c>
      <c r="M34" s="46"/>
      <c r="N34" s="80">
        <v>0.7</v>
      </c>
      <c r="O34" s="46"/>
      <c r="P34" s="80">
        <v>0.7</v>
      </c>
      <c r="Q34" s="47"/>
      <c r="R34" s="46"/>
      <c r="S34" s="80">
        <v>0.7</v>
      </c>
      <c r="T34" s="46"/>
      <c r="U34" s="80">
        <v>0.5</v>
      </c>
      <c r="V34" s="46"/>
      <c r="W34" s="80">
        <v>0.4</v>
      </c>
      <c r="X34" s="47"/>
      <c r="Y34" s="47"/>
      <c r="Z34" s="47"/>
      <c r="AA34" s="46"/>
      <c r="AB34" s="5">
        <v>0.6</v>
      </c>
      <c r="AC34" s="45">
        <v>0.7</v>
      </c>
      <c r="AD34" s="47"/>
      <c r="AE34" s="46"/>
      <c r="AF34" s="6">
        <v>0.7</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1">
        <v>8.8000000000000007</v>
      </c>
      <c r="K36" s="46"/>
      <c r="L36" s="81">
        <v>11.7</v>
      </c>
      <c r="M36" s="46"/>
      <c r="N36" s="81">
        <v>14.7</v>
      </c>
      <c r="O36" s="46"/>
      <c r="P36" s="81">
        <v>14.7</v>
      </c>
      <c r="Q36" s="47"/>
      <c r="R36" s="46"/>
      <c r="S36" s="81">
        <v>14.8</v>
      </c>
      <c r="T36" s="46"/>
      <c r="U36" s="81">
        <v>9.1</v>
      </c>
      <c r="V36" s="46"/>
      <c r="W36" s="81">
        <v>8.9</v>
      </c>
      <c r="X36" s="47"/>
      <c r="Y36" s="47"/>
      <c r="Z36" s="47"/>
      <c r="AA36" s="46"/>
      <c r="AB36" s="3">
        <v>11.4</v>
      </c>
      <c r="AC36" s="50">
        <v>14</v>
      </c>
      <c r="AD36" s="47"/>
      <c r="AE36" s="46"/>
      <c r="AF36" s="4">
        <v>14</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0.9</v>
      </c>
      <c r="K39" s="46"/>
      <c r="L39" s="81">
        <v>0.9</v>
      </c>
      <c r="M39" s="46"/>
      <c r="N39" s="81">
        <v>0.9</v>
      </c>
      <c r="O39" s="46"/>
      <c r="P39" s="81">
        <v>0.9</v>
      </c>
      <c r="Q39" s="47"/>
      <c r="R39" s="46"/>
      <c r="S39" s="81">
        <v>0.9</v>
      </c>
      <c r="T39" s="46"/>
      <c r="U39" s="81">
        <v>0.9</v>
      </c>
      <c r="V39" s="46"/>
      <c r="W39" s="81">
        <v>0.9</v>
      </c>
      <c r="X39" s="47"/>
      <c r="Y39" s="47"/>
      <c r="Z39" s="47"/>
      <c r="AA39" s="46"/>
      <c r="AB39" s="3">
        <v>0.9</v>
      </c>
      <c r="AC39" s="50">
        <v>0.9</v>
      </c>
      <c r="AD39" s="47"/>
      <c r="AE39" s="46"/>
      <c r="AF39" s="4">
        <v>0.9</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8.9</v>
      </c>
      <c r="K43" s="46"/>
      <c r="L43" s="81">
        <v>8.9</v>
      </c>
      <c r="M43" s="46"/>
      <c r="N43" s="81">
        <v>8.9</v>
      </c>
      <c r="O43" s="46"/>
      <c r="P43" s="81">
        <v>8.9</v>
      </c>
      <c r="Q43" s="47"/>
      <c r="R43" s="46"/>
      <c r="S43" s="81">
        <v>8.9</v>
      </c>
      <c r="T43" s="46"/>
      <c r="U43" s="81">
        <v>8.9</v>
      </c>
      <c r="V43" s="46"/>
      <c r="W43" s="81">
        <v>8.9</v>
      </c>
      <c r="X43" s="47"/>
      <c r="Y43" s="47"/>
      <c r="Z43" s="47"/>
      <c r="AA43" s="46"/>
      <c r="AB43" s="3">
        <v>8.9</v>
      </c>
      <c r="AC43" s="50">
        <v>8.9</v>
      </c>
      <c r="AD43" s="47"/>
      <c r="AE43" s="46"/>
      <c r="AF43" s="4">
        <v>8.9</v>
      </c>
      <c r="AK43" s="22"/>
    </row>
    <row r="44" spans="5:37" ht="20.100000000000001" customHeight="1" x14ac:dyDescent="0.25">
      <c r="E44" s="48" t="s">
        <v>310</v>
      </c>
      <c r="F44" s="47"/>
      <c r="G44" s="47"/>
      <c r="H44" s="47"/>
      <c r="I44" s="49"/>
      <c r="J44" s="81">
        <v>4</v>
      </c>
      <c r="K44" s="46"/>
      <c r="L44" s="81">
        <v>4</v>
      </c>
      <c r="M44" s="46"/>
      <c r="N44" s="81">
        <v>4</v>
      </c>
      <c r="O44" s="46"/>
      <c r="P44" s="81">
        <v>4</v>
      </c>
      <c r="Q44" s="47"/>
      <c r="R44" s="46"/>
      <c r="S44" s="81">
        <v>4</v>
      </c>
      <c r="T44" s="46"/>
      <c r="U44" s="81">
        <v>4</v>
      </c>
      <c r="V44" s="46"/>
      <c r="W44" s="81">
        <v>4</v>
      </c>
      <c r="X44" s="47"/>
      <c r="Y44" s="47"/>
      <c r="Z44" s="47"/>
      <c r="AA44" s="46"/>
      <c r="AB44" s="3">
        <v>4</v>
      </c>
      <c r="AC44" s="50">
        <v>4</v>
      </c>
      <c r="AD44" s="47"/>
      <c r="AE44" s="46"/>
      <c r="AF44" s="4">
        <v>4</v>
      </c>
    </row>
    <row r="45" spans="5:37" x14ac:dyDescent="0.25">
      <c r="E45" s="48" t="s">
        <v>355</v>
      </c>
      <c r="F45" s="47"/>
      <c r="G45" s="47"/>
      <c r="H45" s="47"/>
      <c r="I45" s="49"/>
      <c r="J45" s="81">
        <f>7.9-7.5</f>
        <v>0.40000000000000036</v>
      </c>
      <c r="K45" s="46"/>
      <c r="L45" s="81">
        <f>10.8-7.5</f>
        <v>3.3000000000000007</v>
      </c>
      <c r="M45" s="46"/>
      <c r="N45" s="81">
        <f>13.8-7.5</f>
        <v>6.3000000000000007</v>
      </c>
      <c r="O45" s="46"/>
      <c r="P45" s="81">
        <f>13.8-7.5</f>
        <v>6.3000000000000007</v>
      </c>
      <c r="Q45" s="47"/>
      <c r="R45" s="46"/>
      <c r="S45" s="81">
        <f>13.9-7.5</f>
        <v>6.4</v>
      </c>
      <c r="T45" s="46"/>
      <c r="U45" s="81">
        <f>8.2-7.5</f>
        <v>0.69999999999999929</v>
      </c>
      <c r="V45" s="46"/>
      <c r="W45" s="81">
        <f>8-7.5</f>
        <v>0.5</v>
      </c>
      <c r="X45" s="47"/>
      <c r="Y45" s="47"/>
      <c r="Z45" s="47"/>
      <c r="AA45" s="46"/>
      <c r="AB45" s="3">
        <f>10.5-7.5</f>
        <v>3</v>
      </c>
      <c r="AC45" s="50">
        <f>13.1-7.5</f>
        <v>5.6</v>
      </c>
      <c r="AD45" s="47"/>
      <c r="AE45" s="46"/>
      <c r="AF45" s="4">
        <f>13.1-7.5</f>
        <v>5.6</v>
      </c>
    </row>
    <row r="46" spans="5:37" x14ac:dyDescent="0.25">
      <c r="E46" s="48" t="s">
        <v>357</v>
      </c>
      <c r="F46" s="47"/>
      <c r="G46" s="47"/>
      <c r="H46" s="47"/>
      <c r="I46" s="49"/>
      <c r="J46" s="81">
        <f>7.8-7.5</f>
        <v>0.29999999999999982</v>
      </c>
      <c r="K46" s="46"/>
      <c r="L46" s="81">
        <f>10.7-7.5</f>
        <v>3.1999999999999993</v>
      </c>
      <c r="M46" s="46"/>
      <c r="N46" s="81">
        <f>13.7-7.5</f>
        <v>6.1999999999999993</v>
      </c>
      <c r="O46" s="46"/>
      <c r="P46" s="81">
        <f>13.7-7.5</f>
        <v>6.1999999999999993</v>
      </c>
      <c r="Q46" s="47"/>
      <c r="R46" s="46"/>
      <c r="S46" s="81">
        <f>13.8-7.5</f>
        <v>6.3000000000000007</v>
      </c>
      <c r="T46" s="46"/>
      <c r="U46" s="81">
        <f>8.2-7.5</f>
        <v>0.69999999999999929</v>
      </c>
      <c r="V46" s="46"/>
      <c r="W46" s="81">
        <f>8-7.5</f>
        <v>0.5</v>
      </c>
      <c r="X46" s="47"/>
      <c r="Y46" s="47"/>
      <c r="Z46" s="47"/>
      <c r="AA46" s="46"/>
      <c r="AB46" s="3">
        <f>10.5-7.5</f>
        <v>3</v>
      </c>
      <c r="AC46" s="50">
        <f>13.1-7.5</f>
        <v>5.6</v>
      </c>
      <c r="AD46" s="47"/>
      <c r="AE46" s="46"/>
      <c r="AF46" s="4">
        <f>13.1-7.5</f>
        <v>5.6</v>
      </c>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D3MIKP/c2E4VzlyYIXeidyCHEUX06PVgI/ufiHu63otsAuWfV9EfhIHUlgVqmFdcfODarei4rSkgzCnT5Dvsw==" saltValue="Oyu5Ur5a1fi2s8bSePRc8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1E663AD-FB8B-4862-B29E-127F06A351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HOWA - Howard (66/11kV)</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AJ53"/>
  <sheetViews>
    <sheetView showGridLines="0" topLeftCell="A32" zoomScale="160" zoomScaleNormal="160" workbookViewId="0">
      <selection activeCell="Y56" sqref="Y5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1218</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1220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1221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1222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20</v>
      </c>
      <c r="K26" s="46"/>
      <c r="L26" s="81">
        <v>20</v>
      </c>
      <c r="M26" s="46"/>
      <c r="N26" s="81">
        <v>20</v>
      </c>
      <c r="O26" s="46"/>
      <c r="P26" s="81">
        <v>20</v>
      </c>
      <c r="Q26" s="47"/>
      <c r="R26" s="46"/>
      <c r="S26" s="81">
        <v>20</v>
      </c>
      <c r="T26" s="46"/>
      <c r="U26" s="81">
        <v>22.9</v>
      </c>
      <c r="V26" s="46"/>
      <c r="W26" s="81">
        <v>22.9</v>
      </c>
      <c r="X26" s="47"/>
      <c r="Y26" s="47"/>
      <c r="Z26" s="47"/>
      <c r="AA26" s="46"/>
      <c r="AB26" s="3">
        <v>22.9</v>
      </c>
      <c r="AC26" s="50">
        <v>22.9</v>
      </c>
      <c r="AD26" s="47"/>
      <c r="AE26" s="46"/>
      <c r="AF26" s="4">
        <v>22.9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4.2</v>
      </c>
      <c r="K28" s="46"/>
      <c r="L28" s="81">
        <v>4.2</v>
      </c>
      <c r="M28" s="46"/>
      <c r="N28" s="81">
        <v>4.0999999999999996</v>
      </c>
      <c r="O28" s="46"/>
      <c r="P28" s="81">
        <v>4.0999999999999996</v>
      </c>
      <c r="Q28" s="47"/>
      <c r="R28" s="46"/>
      <c r="S28" s="81">
        <v>4.2</v>
      </c>
      <c r="T28" s="46"/>
      <c r="U28" s="81">
        <v>3.5</v>
      </c>
      <c r="V28" s="46"/>
      <c r="W28" s="81">
        <v>3.5</v>
      </c>
      <c r="X28" s="47"/>
      <c r="Y28" s="47"/>
      <c r="Z28" s="47"/>
      <c r="AA28" s="46"/>
      <c r="AB28" s="3">
        <v>3.4</v>
      </c>
      <c r="AC28" s="50">
        <v>3.4</v>
      </c>
      <c r="AD28" s="47"/>
      <c r="AE28" s="46"/>
      <c r="AF28" s="4">
        <v>3.4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0.95099999999999996</v>
      </c>
      <c r="K31" s="46"/>
      <c r="L31" s="83">
        <v>0.95099999999999996</v>
      </c>
      <c r="M31" s="46"/>
      <c r="N31" s="83">
        <v>0.95099999999999996</v>
      </c>
      <c r="O31" s="46"/>
      <c r="P31" s="83">
        <v>0.95099999999999996</v>
      </c>
      <c r="Q31" s="47"/>
      <c r="R31" s="46"/>
      <c r="S31" s="83">
        <v>0.95099999999999996</v>
      </c>
      <c r="T31" s="46"/>
      <c r="U31" s="83">
        <v>0.86599999999999999</v>
      </c>
      <c r="V31" s="46"/>
      <c r="W31" s="83">
        <v>0.86599999999999999</v>
      </c>
      <c r="X31" s="47"/>
      <c r="Y31" s="47"/>
      <c r="Z31" s="47"/>
      <c r="AA31" s="46"/>
      <c r="AB31" s="7">
        <v>0.86599999999999999</v>
      </c>
      <c r="AC31" s="53">
        <v>0.86599999999999999</v>
      </c>
      <c r="AD31" s="47"/>
      <c r="AE31" s="46"/>
      <c r="AF31" s="8">
        <v>0.86599999999999999</v>
      </c>
    </row>
    <row r="32" spans="4:32" ht="13.15" customHeight="1" x14ac:dyDescent="0.25">
      <c r="E32" s="48" t="s">
        <v>329</v>
      </c>
      <c r="F32" s="47"/>
      <c r="G32" s="47"/>
      <c r="H32" s="47"/>
      <c r="I32" s="49"/>
      <c r="J32" s="81">
        <v>11.4</v>
      </c>
      <c r="K32" s="46"/>
      <c r="L32" s="81">
        <v>11.4</v>
      </c>
      <c r="M32" s="46"/>
      <c r="N32" s="81">
        <v>11.4</v>
      </c>
      <c r="O32" s="46"/>
      <c r="P32" s="81">
        <v>11.4</v>
      </c>
      <c r="Q32" s="47"/>
      <c r="R32" s="46"/>
      <c r="S32" s="81">
        <v>11.4</v>
      </c>
      <c r="T32" s="46"/>
      <c r="U32" s="81">
        <v>11.4</v>
      </c>
      <c r="V32" s="46"/>
      <c r="W32" s="81">
        <v>11.4</v>
      </c>
      <c r="X32" s="47"/>
      <c r="Y32" s="47"/>
      <c r="Z32" s="47"/>
      <c r="AA32" s="46"/>
      <c r="AB32" s="3">
        <v>11.4</v>
      </c>
      <c r="AC32" s="50">
        <v>11.4</v>
      </c>
      <c r="AD32" s="47"/>
      <c r="AE32" s="46"/>
      <c r="AF32" s="4">
        <v>11.4</v>
      </c>
    </row>
    <row r="33" spans="5:32" ht="13.15" customHeight="1" x14ac:dyDescent="0.25">
      <c r="E33" s="51" t="s">
        <v>331</v>
      </c>
      <c r="F33" s="47"/>
      <c r="G33" s="47"/>
      <c r="H33" s="47"/>
      <c r="I33" s="49"/>
      <c r="J33" s="82">
        <v>4</v>
      </c>
      <c r="K33" s="46"/>
      <c r="L33" s="82">
        <v>4</v>
      </c>
      <c r="M33" s="46"/>
      <c r="N33" s="82">
        <v>4</v>
      </c>
      <c r="O33" s="46"/>
      <c r="P33" s="82">
        <v>4</v>
      </c>
      <c r="Q33" s="47"/>
      <c r="R33" s="46"/>
      <c r="S33" s="82">
        <v>4</v>
      </c>
      <c r="T33" s="46"/>
      <c r="U33" s="82">
        <v>3.3</v>
      </c>
      <c r="V33" s="46"/>
      <c r="W33" s="82">
        <v>3.3</v>
      </c>
      <c r="X33" s="47"/>
      <c r="Y33" s="47"/>
      <c r="Z33" s="47"/>
      <c r="AA33" s="46"/>
      <c r="AB33" s="9">
        <v>3.3</v>
      </c>
      <c r="AC33" s="52">
        <v>3.3</v>
      </c>
      <c r="AD33" s="47"/>
      <c r="AE33" s="46"/>
      <c r="AF33" s="10">
        <v>3.2</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1178</v>
      </c>
      <c r="K35" s="46"/>
      <c r="L35" s="80" t="s">
        <v>1178</v>
      </c>
      <c r="M35" s="46"/>
      <c r="N35" s="80" t="s">
        <v>1178</v>
      </c>
      <c r="O35" s="46"/>
      <c r="P35" s="80" t="s">
        <v>1178</v>
      </c>
      <c r="Q35" s="47"/>
      <c r="R35" s="46"/>
      <c r="S35" s="80" t="s">
        <v>1178</v>
      </c>
      <c r="T35" s="46"/>
      <c r="U35" s="80" t="s">
        <v>1178</v>
      </c>
      <c r="V35" s="46"/>
      <c r="W35" s="80" t="s">
        <v>1178</v>
      </c>
      <c r="X35" s="47"/>
      <c r="Y35" s="47"/>
      <c r="Z35" s="47"/>
      <c r="AA35" s="46"/>
      <c r="AB35" s="5" t="s">
        <v>1178</v>
      </c>
      <c r="AC35" s="45" t="s">
        <v>1178</v>
      </c>
      <c r="AD35" s="47"/>
      <c r="AE35" s="46"/>
      <c r="AF35" s="6" t="s">
        <v>1178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8JEfsn6tPA4zyMZI50iLH0RH7n4RF/5LFcQZ/lrHY3sqbszrinKjDlr4nGwIOvspSnxxAA2KEe/Xf5jL1bbIxg==" saltValue="Dx9ozCrmG8xM570G4URhC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E0981FB-6CBA-4193-9C78-EC5DB764EDC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HUGH - Hughenden (66/33kV)</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AK53"/>
  <sheetViews>
    <sheetView showGridLines="0" topLeftCell="A31" zoomScale="145" zoomScaleNormal="145" workbookViewId="0">
      <selection activeCell="AK41" sqref="AK41: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1223</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1224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1225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1.2</v>
      </c>
      <c r="K26" s="46"/>
      <c r="L26" s="81">
        <v>1.2</v>
      </c>
      <c r="M26" s="46"/>
      <c r="N26" s="81">
        <v>1.2</v>
      </c>
      <c r="O26" s="46"/>
      <c r="P26" s="81">
        <v>1.2</v>
      </c>
      <c r="Q26" s="47"/>
      <c r="R26" s="46"/>
      <c r="S26" s="81">
        <v>1.2</v>
      </c>
      <c r="T26" s="46"/>
      <c r="U26" s="81">
        <v>1.4</v>
      </c>
      <c r="V26" s="46"/>
      <c r="W26" s="81">
        <v>1.4</v>
      </c>
      <c r="X26" s="47"/>
      <c r="Y26" s="47"/>
      <c r="Z26" s="47"/>
      <c r="AA26" s="46"/>
      <c r="AB26" s="3">
        <v>1.4</v>
      </c>
      <c r="AC26" s="50">
        <v>1.4</v>
      </c>
      <c r="AD26" s="47"/>
      <c r="AE26" s="46"/>
      <c r="AF26" s="4">
        <v>1.4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0.8</v>
      </c>
      <c r="K28" s="46"/>
      <c r="L28" s="81">
        <v>0.8</v>
      </c>
      <c r="M28" s="46"/>
      <c r="N28" s="81">
        <v>0.8</v>
      </c>
      <c r="O28" s="46"/>
      <c r="P28" s="81">
        <v>0.8</v>
      </c>
      <c r="Q28" s="47"/>
      <c r="R28" s="46"/>
      <c r="S28" s="81">
        <v>0.8</v>
      </c>
      <c r="T28" s="46"/>
      <c r="U28" s="81">
        <v>0.5</v>
      </c>
      <c r="V28" s="46"/>
      <c r="W28" s="81">
        <v>0.5</v>
      </c>
      <c r="X28" s="47"/>
      <c r="Y28" s="47"/>
      <c r="Z28" s="47"/>
      <c r="AA28" s="46"/>
      <c r="AB28" s="3">
        <v>0.5</v>
      </c>
      <c r="AC28" s="50">
        <v>0.5</v>
      </c>
      <c r="AD28" s="47"/>
      <c r="AE28" s="46"/>
      <c r="AF28" s="4">
        <v>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v>
      </c>
      <c r="K31" s="46"/>
      <c r="L31" s="83">
        <v>0.97</v>
      </c>
      <c r="M31" s="46"/>
      <c r="N31" s="83">
        <v>0.97</v>
      </c>
      <c r="O31" s="46"/>
      <c r="P31" s="83">
        <v>0.97</v>
      </c>
      <c r="Q31" s="47"/>
      <c r="R31" s="46"/>
      <c r="S31" s="83">
        <v>0.97</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0.7</v>
      </c>
      <c r="K33" s="46"/>
      <c r="L33" s="82">
        <v>0.7</v>
      </c>
      <c r="M33" s="46"/>
      <c r="N33" s="82">
        <v>0.7</v>
      </c>
      <c r="O33" s="46"/>
      <c r="P33" s="82">
        <v>0.7</v>
      </c>
      <c r="Q33" s="47"/>
      <c r="R33" s="46"/>
      <c r="S33" s="82">
        <v>0.7</v>
      </c>
      <c r="T33" s="46"/>
      <c r="U33" s="82">
        <v>0.5</v>
      </c>
      <c r="V33" s="46"/>
      <c r="W33" s="82">
        <v>0.5</v>
      </c>
      <c r="X33" s="47"/>
      <c r="Y33" s="47"/>
      <c r="Z33" s="47"/>
      <c r="AA33" s="46"/>
      <c r="AB33" s="9">
        <v>0.5</v>
      </c>
      <c r="AC33" s="52">
        <v>0.5</v>
      </c>
      <c r="AD33" s="47"/>
      <c r="AE33" s="46"/>
      <c r="AF33" s="10">
        <v>0.5</v>
      </c>
    </row>
    <row r="34" spans="5:37"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7" ht="20.25" customHeight="1" x14ac:dyDescent="0.25">
      <c r="E35" s="48" t="s">
        <v>663</v>
      </c>
      <c r="F35" s="47"/>
      <c r="G35" s="47"/>
      <c r="H35" s="47"/>
      <c r="I35" s="49"/>
      <c r="J35" s="80" t="s">
        <v>1077</v>
      </c>
      <c r="K35" s="46"/>
      <c r="L35" s="80" t="s">
        <v>1077</v>
      </c>
      <c r="M35" s="46"/>
      <c r="N35" s="80" t="s">
        <v>1077</v>
      </c>
      <c r="O35" s="46"/>
      <c r="P35" s="80" t="s">
        <v>1077</v>
      </c>
      <c r="Q35" s="47"/>
      <c r="R35" s="46"/>
      <c r="S35" s="80" t="s">
        <v>1077</v>
      </c>
      <c r="T35" s="46"/>
      <c r="U35" s="80" t="s">
        <v>1077</v>
      </c>
      <c r="V35" s="46"/>
      <c r="W35" s="80" t="s">
        <v>1077</v>
      </c>
      <c r="X35" s="47"/>
      <c r="Y35" s="47"/>
      <c r="Z35" s="47"/>
      <c r="AA35" s="46"/>
      <c r="AB35" s="5" t="s">
        <v>1077</v>
      </c>
      <c r="AC35" s="45" t="s">
        <v>1077</v>
      </c>
      <c r="AD35" s="47"/>
      <c r="AE35" s="46"/>
      <c r="AF35" s="6" t="s">
        <v>1077</v>
      </c>
    </row>
    <row r="36" spans="5:37" ht="13.15" customHeight="1" x14ac:dyDescent="0.25">
      <c r="E36" s="48" t="s">
        <v>337</v>
      </c>
      <c r="F36" s="47"/>
      <c r="G36" s="47"/>
      <c r="H36" s="47"/>
      <c r="I36" s="49"/>
      <c r="J36" s="81">
        <v>0.7</v>
      </c>
      <c r="K36" s="46"/>
      <c r="L36" s="81">
        <v>0.7</v>
      </c>
      <c r="M36" s="46"/>
      <c r="N36" s="81">
        <v>0.7</v>
      </c>
      <c r="O36" s="46"/>
      <c r="P36" s="81">
        <v>0.7</v>
      </c>
      <c r="Q36" s="47"/>
      <c r="R36" s="46"/>
      <c r="S36" s="81">
        <v>0.7</v>
      </c>
      <c r="T36" s="46"/>
      <c r="U36" s="81">
        <v>0.5</v>
      </c>
      <c r="V36" s="46"/>
      <c r="W36" s="81">
        <v>0.5</v>
      </c>
      <c r="X36" s="47"/>
      <c r="Y36" s="47"/>
      <c r="Z36" s="47"/>
      <c r="AA36" s="46"/>
      <c r="AB36" s="3">
        <v>0.5</v>
      </c>
      <c r="AC36" s="50">
        <v>0.5</v>
      </c>
      <c r="AD36" s="47"/>
      <c r="AE36" s="46"/>
      <c r="AF36" s="4">
        <v>0.5</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0.9</v>
      </c>
      <c r="K39" s="46"/>
      <c r="L39" s="81">
        <v>0.9</v>
      </c>
      <c r="M39" s="46"/>
      <c r="N39" s="81">
        <v>0.9</v>
      </c>
      <c r="O39" s="46"/>
      <c r="P39" s="81">
        <v>0.9</v>
      </c>
      <c r="Q39" s="47"/>
      <c r="R39" s="46"/>
      <c r="S39" s="81">
        <v>0.9</v>
      </c>
      <c r="T39" s="46"/>
      <c r="U39" s="81">
        <v>0.9</v>
      </c>
      <c r="V39" s="46"/>
      <c r="W39" s="81">
        <v>0.9</v>
      </c>
      <c r="X39" s="47"/>
      <c r="Y39" s="47"/>
      <c r="Z39" s="47"/>
      <c r="AA39" s="46"/>
      <c r="AB39" s="3">
        <v>0.9</v>
      </c>
      <c r="AC39" s="50">
        <v>0.9</v>
      </c>
      <c r="AD39" s="47"/>
      <c r="AE39" s="46"/>
      <c r="AF39" s="4">
        <v>0.9</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lAQHxuSGs17TMAT7tHnBt/yNUPD6wVB16izX+i+kHK1JKRSfGNhCWFxumN0Fq/xlqx6FMEe7LDjYVz3qtZ8A==" saltValue="wAF0RWuvoJ65VEI92NTUo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DFC5DF1-5D9A-40B5-9F40-3830FB2465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ILBI - Ilbilbie (33/11kV)</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J53"/>
  <sheetViews>
    <sheetView showGridLines="0" topLeftCell="A29" zoomScale="160" zoomScaleNormal="16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704</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706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707</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708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709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24.4</v>
      </c>
      <c r="K26" s="46"/>
      <c r="L26" s="81">
        <v>24.4</v>
      </c>
      <c r="M26" s="46"/>
      <c r="N26" s="81">
        <v>24.4</v>
      </c>
      <c r="O26" s="46"/>
      <c r="P26" s="81">
        <v>24.4</v>
      </c>
      <c r="Q26" s="47"/>
      <c r="R26" s="46"/>
      <c r="S26" s="81">
        <v>24.4</v>
      </c>
      <c r="T26" s="46"/>
      <c r="U26" s="81">
        <v>25.7</v>
      </c>
      <c r="V26" s="46"/>
      <c r="W26" s="81">
        <v>25.7</v>
      </c>
      <c r="X26" s="47"/>
      <c r="Y26" s="47"/>
      <c r="Z26" s="47"/>
      <c r="AA26" s="46"/>
      <c r="AB26" s="3">
        <v>25.7</v>
      </c>
      <c r="AC26" s="50">
        <v>25.7</v>
      </c>
      <c r="AD26" s="47"/>
      <c r="AE26" s="46"/>
      <c r="AF26" s="4">
        <v>25.7</v>
      </c>
    </row>
    <row r="27" spans="4:32" ht="20.25" customHeight="1" x14ac:dyDescent="0.25">
      <c r="E27" s="48" t="s">
        <v>319</v>
      </c>
      <c r="F27" s="47"/>
      <c r="G27" s="47"/>
      <c r="H27" s="47"/>
      <c r="I27" s="49"/>
      <c r="J27" s="81">
        <v>1.1000000000000001</v>
      </c>
      <c r="K27" s="46"/>
      <c r="L27" s="81">
        <v>1.1000000000000001</v>
      </c>
      <c r="M27" s="46"/>
      <c r="N27" s="81">
        <v>1.1000000000000001</v>
      </c>
      <c r="O27" s="46"/>
      <c r="P27" s="81">
        <v>1.1000000000000001</v>
      </c>
      <c r="Q27" s="47"/>
      <c r="R27" s="46"/>
      <c r="S27" s="81">
        <v>1.1000000000000001</v>
      </c>
      <c r="T27" s="46"/>
      <c r="U27" s="81">
        <v>1.1000000000000001</v>
      </c>
      <c r="V27" s="46"/>
      <c r="W27" s="81">
        <v>1.1000000000000001</v>
      </c>
      <c r="X27" s="47"/>
      <c r="Y27" s="47"/>
      <c r="Z27" s="47"/>
      <c r="AA27" s="46"/>
      <c r="AB27" s="3">
        <v>1.1000000000000001</v>
      </c>
      <c r="AC27" s="50">
        <v>1.1000000000000001</v>
      </c>
      <c r="AD27" s="47"/>
      <c r="AE27" s="46"/>
      <c r="AF27" s="4">
        <v>1.1000000000000001</v>
      </c>
    </row>
    <row r="28" spans="4:32" ht="13.15" customHeight="1" x14ac:dyDescent="0.25">
      <c r="E28" s="48" t="s">
        <v>321</v>
      </c>
      <c r="F28" s="47"/>
      <c r="G28" s="47"/>
      <c r="H28" s="47"/>
      <c r="I28" s="49"/>
      <c r="J28" s="81">
        <v>6.2</v>
      </c>
      <c r="K28" s="46"/>
      <c r="L28" s="81">
        <v>7.6</v>
      </c>
      <c r="M28" s="46"/>
      <c r="N28" s="81">
        <v>7.5</v>
      </c>
      <c r="O28" s="46"/>
      <c r="P28" s="81">
        <v>7.6</v>
      </c>
      <c r="Q28" s="47"/>
      <c r="R28" s="46"/>
      <c r="S28" s="81">
        <v>7.6</v>
      </c>
      <c r="T28" s="46"/>
      <c r="U28" s="81">
        <v>6</v>
      </c>
      <c r="V28" s="46"/>
      <c r="W28" s="81">
        <v>7.3</v>
      </c>
      <c r="X28" s="47"/>
      <c r="Y28" s="47"/>
      <c r="Z28" s="47"/>
      <c r="AA28" s="46"/>
      <c r="AB28" s="3">
        <v>7.3</v>
      </c>
      <c r="AC28" s="50">
        <v>7.3</v>
      </c>
      <c r="AD28" s="47"/>
      <c r="AE28" s="46"/>
      <c r="AF28" s="4">
        <v>7.3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0.96699999999999997</v>
      </c>
      <c r="K31" s="46"/>
      <c r="L31" s="83">
        <v>0.96699999999999997</v>
      </c>
      <c r="M31" s="46"/>
      <c r="N31" s="83">
        <v>0.95299999999999996</v>
      </c>
      <c r="O31" s="46"/>
      <c r="P31" s="83">
        <v>0.96699999999999997</v>
      </c>
      <c r="Q31" s="47"/>
      <c r="R31" s="46"/>
      <c r="S31" s="83">
        <v>0.95299999999999996</v>
      </c>
      <c r="T31" s="46"/>
      <c r="U31" s="83">
        <v>0.96899999999999997</v>
      </c>
      <c r="V31" s="46"/>
      <c r="W31" s="83">
        <v>0.96899999999999997</v>
      </c>
      <c r="X31" s="47"/>
      <c r="Y31" s="47"/>
      <c r="Z31" s="47"/>
      <c r="AA31" s="46"/>
      <c r="AB31" s="7">
        <v>0.96899999999999997</v>
      </c>
      <c r="AC31" s="53">
        <v>0.96899999999999997</v>
      </c>
      <c r="AD31" s="47"/>
      <c r="AE31" s="46"/>
      <c r="AF31" s="8">
        <v>0.96899999999999997</v>
      </c>
    </row>
    <row r="32" spans="4:32" ht="13.15" customHeight="1" x14ac:dyDescent="0.25">
      <c r="E32" s="48" t="s">
        <v>329</v>
      </c>
      <c r="F32" s="47"/>
      <c r="G32" s="47"/>
      <c r="H32" s="47"/>
      <c r="I32" s="49"/>
      <c r="J32" s="81">
        <v>14</v>
      </c>
      <c r="K32" s="46"/>
      <c r="L32" s="81">
        <v>14</v>
      </c>
      <c r="M32" s="46"/>
      <c r="N32" s="81">
        <v>14</v>
      </c>
      <c r="O32" s="46"/>
      <c r="P32" s="81">
        <v>14</v>
      </c>
      <c r="Q32" s="47"/>
      <c r="R32" s="46"/>
      <c r="S32" s="81">
        <v>14</v>
      </c>
      <c r="T32" s="46"/>
      <c r="U32" s="81">
        <v>14.5</v>
      </c>
      <c r="V32" s="46"/>
      <c r="W32" s="81">
        <v>14.5</v>
      </c>
      <c r="X32" s="47"/>
      <c r="Y32" s="47"/>
      <c r="Z32" s="47"/>
      <c r="AA32" s="46"/>
      <c r="AB32" s="3">
        <v>14.5</v>
      </c>
      <c r="AC32" s="50">
        <v>14.5</v>
      </c>
      <c r="AD32" s="47"/>
      <c r="AE32" s="46"/>
      <c r="AF32" s="4">
        <v>14.5</v>
      </c>
    </row>
    <row r="33" spans="5:32" ht="13.15" customHeight="1" x14ac:dyDescent="0.25">
      <c r="E33" s="51" t="s">
        <v>331</v>
      </c>
      <c r="F33" s="47"/>
      <c r="G33" s="47"/>
      <c r="H33" s="47"/>
      <c r="I33" s="49"/>
      <c r="J33" s="82">
        <v>6</v>
      </c>
      <c r="K33" s="46"/>
      <c r="L33" s="82">
        <v>7.5</v>
      </c>
      <c r="M33" s="46"/>
      <c r="N33" s="82">
        <v>7.4</v>
      </c>
      <c r="O33" s="46"/>
      <c r="P33" s="82">
        <v>7.5</v>
      </c>
      <c r="Q33" s="47"/>
      <c r="R33" s="46"/>
      <c r="S33" s="82">
        <v>7.5</v>
      </c>
      <c r="T33" s="46"/>
      <c r="U33" s="82">
        <v>5.8</v>
      </c>
      <c r="V33" s="46"/>
      <c r="W33" s="82">
        <v>7.2</v>
      </c>
      <c r="X33" s="47"/>
      <c r="Y33" s="47"/>
      <c r="Z33" s="47"/>
      <c r="AA33" s="46"/>
      <c r="AB33" s="9">
        <v>7.2</v>
      </c>
      <c r="AC33" s="52">
        <v>7.2</v>
      </c>
      <c r="AD33" s="47"/>
      <c r="AE33" s="46"/>
      <c r="AF33" s="10">
        <v>7.2</v>
      </c>
    </row>
    <row r="34" spans="5:32" ht="20.25" customHeight="1" x14ac:dyDescent="0.25">
      <c r="E34" s="48" t="s">
        <v>662</v>
      </c>
      <c r="F34" s="47"/>
      <c r="G34" s="47"/>
      <c r="H34" s="47"/>
      <c r="I34" s="49"/>
      <c r="J34" s="80">
        <v>0.3</v>
      </c>
      <c r="K34" s="46"/>
      <c r="L34" s="80">
        <v>0.4</v>
      </c>
      <c r="M34" s="46"/>
      <c r="N34" s="80">
        <v>0.4</v>
      </c>
      <c r="O34" s="46"/>
      <c r="P34" s="80">
        <v>0.4</v>
      </c>
      <c r="Q34" s="47"/>
      <c r="R34" s="46"/>
      <c r="S34" s="80">
        <v>0.4</v>
      </c>
      <c r="T34" s="46"/>
      <c r="U34" s="80">
        <v>0.3</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710</v>
      </c>
      <c r="K35" s="46"/>
      <c r="L35" s="80" t="s">
        <v>710</v>
      </c>
      <c r="M35" s="46"/>
      <c r="N35" s="80" t="s">
        <v>710</v>
      </c>
      <c r="O35" s="46"/>
      <c r="P35" s="80" t="s">
        <v>710</v>
      </c>
      <c r="Q35" s="47"/>
      <c r="R35" s="46"/>
      <c r="S35" s="80" t="s">
        <v>710</v>
      </c>
      <c r="T35" s="46"/>
      <c r="U35" s="80" t="s">
        <v>710</v>
      </c>
      <c r="V35" s="46"/>
      <c r="W35" s="80" t="s">
        <v>710</v>
      </c>
      <c r="X35" s="47"/>
      <c r="Y35" s="47"/>
      <c r="Z35" s="47"/>
      <c r="AA35" s="46"/>
      <c r="AB35" s="5" t="s">
        <v>710</v>
      </c>
      <c r="AC35" s="45" t="s">
        <v>710</v>
      </c>
      <c r="AD35" s="47"/>
      <c r="AE35" s="46"/>
      <c r="AF35" s="6" t="s">
        <v>710</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17.5</v>
      </c>
      <c r="K43" s="46"/>
      <c r="L43" s="81">
        <v>17.5</v>
      </c>
      <c r="M43" s="46"/>
      <c r="N43" s="81">
        <v>17.5</v>
      </c>
      <c r="O43" s="46"/>
      <c r="P43" s="81">
        <v>15</v>
      </c>
      <c r="Q43" s="47"/>
      <c r="R43" s="46"/>
      <c r="S43" s="81">
        <v>17.5</v>
      </c>
      <c r="T43" s="46"/>
      <c r="U43" s="81">
        <v>17.5</v>
      </c>
      <c r="V43" s="46"/>
      <c r="W43" s="81">
        <v>17.5</v>
      </c>
      <c r="X43" s="47"/>
      <c r="Y43" s="47"/>
      <c r="Z43" s="47"/>
      <c r="AA43" s="46"/>
      <c r="AB43" s="3">
        <v>17.5</v>
      </c>
      <c r="AC43" s="50">
        <v>17.5</v>
      </c>
      <c r="AD43" s="47"/>
      <c r="AE43" s="46"/>
      <c r="AF43" s="4">
        <v>17.5</v>
      </c>
    </row>
    <row r="44" spans="5:32" ht="20.100000000000001" customHeight="1" x14ac:dyDescent="0.25">
      <c r="E44" s="48" t="s">
        <v>310</v>
      </c>
      <c r="F44" s="47"/>
      <c r="G44" s="47"/>
      <c r="H44" s="47"/>
      <c r="I44" s="49"/>
      <c r="J44" s="81">
        <v>8.6999999999999993</v>
      </c>
      <c r="K44" s="46"/>
      <c r="L44" s="81">
        <v>8.6999999999999993</v>
      </c>
      <c r="M44" s="46"/>
      <c r="N44" s="81">
        <v>8.6999999999999993</v>
      </c>
      <c r="O44" s="46"/>
      <c r="P44" s="81">
        <v>7.5</v>
      </c>
      <c r="Q44" s="47"/>
      <c r="R44" s="46"/>
      <c r="S44" s="81">
        <v>8.6999999999999993</v>
      </c>
      <c r="T44" s="46"/>
      <c r="U44" s="81">
        <v>8.6999999999999993</v>
      </c>
      <c r="V44" s="46"/>
      <c r="W44" s="81">
        <v>8.6999999999999993</v>
      </c>
      <c r="X44" s="47"/>
      <c r="Y44" s="47"/>
      <c r="Z44" s="47"/>
      <c r="AA44" s="46"/>
      <c r="AB44" s="3">
        <v>8.6999999999999993</v>
      </c>
      <c r="AC44" s="50">
        <v>8.6999999999999993</v>
      </c>
      <c r="AD44" s="47"/>
      <c r="AE44" s="46"/>
      <c r="AF44" s="4">
        <v>8.6999999999999993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85bqe7Emo4iiSVv56MLXKSfLL2cyst8nQiXRdgdbIXS1grjtrlxF3q5y5Nz6sVuyycGHtO6fDIjKGrK1UHVx8Q==" saltValue="20/lmHt7O9a8yP9JqMZh9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6C5AFDD-10EE-4C4A-956B-DF0D9940A40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AWOO - Awoonga (66/11kV)</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AJ53"/>
  <sheetViews>
    <sheetView showGridLines="0" topLeftCell="A28" zoomScale="160" zoomScaleNormal="160" workbookViewId="0">
      <selection activeCell="AN45" sqref="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1226</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26.7</v>
      </c>
      <c r="K26" s="46"/>
      <c r="L26" s="81">
        <v>26.7</v>
      </c>
      <c r="M26" s="46"/>
      <c r="N26" s="81">
        <v>26.7</v>
      </c>
      <c r="O26" s="46"/>
      <c r="P26" s="81">
        <v>26.7</v>
      </c>
      <c r="Q26" s="47"/>
      <c r="R26" s="46"/>
      <c r="S26" s="81">
        <v>26.7</v>
      </c>
      <c r="T26" s="46"/>
      <c r="U26" s="81">
        <v>28.1</v>
      </c>
      <c r="V26" s="46"/>
      <c r="W26" s="81">
        <v>28.1</v>
      </c>
      <c r="X26" s="47"/>
      <c r="Y26" s="47"/>
      <c r="Z26" s="47"/>
      <c r="AA26" s="46"/>
      <c r="AB26" s="3">
        <v>28.1</v>
      </c>
      <c r="AC26" s="50">
        <v>28.1</v>
      </c>
      <c r="AD26" s="47"/>
      <c r="AE26" s="46"/>
      <c r="AF26" s="4">
        <v>28.1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12.3</v>
      </c>
      <c r="K28" s="46"/>
      <c r="L28" s="81">
        <v>12.1</v>
      </c>
      <c r="M28" s="46"/>
      <c r="N28" s="81">
        <v>12</v>
      </c>
      <c r="O28" s="46"/>
      <c r="P28" s="81">
        <v>12</v>
      </c>
      <c r="Q28" s="47"/>
      <c r="R28" s="46"/>
      <c r="S28" s="81">
        <v>12.1</v>
      </c>
      <c r="T28" s="46"/>
      <c r="U28" s="81">
        <v>8.9</v>
      </c>
      <c r="V28" s="46"/>
      <c r="W28" s="81">
        <v>8.8000000000000007</v>
      </c>
      <c r="X28" s="47"/>
      <c r="Y28" s="47"/>
      <c r="Z28" s="47"/>
      <c r="AA28" s="46"/>
      <c r="AB28" s="3">
        <v>8.8000000000000007</v>
      </c>
      <c r="AC28" s="50">
        <v>8.6999999999999993</v>
      </c>
      <c r="AD28" s="47"/>
      <c r="AE28" s="46"/>
      <c r="AF28" s="4">
        <v>8.6999999999999993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0.98899999999999999</v>
      </c>
      <c r="V31" s="46"/>
      <c r="W31" s="83">
        <v>0.98899999999999999</v>
      </c>
      <c r="X31" s="47"/>
      <c r="Y31" s="47"/>
      <c r="Z31" s="47"/>
      <c r="AA31" s="46"/>
      <c r="AB31" s="7">
        <v>0.98899999999999999</v>
      </c>
      <c r="AC31" s="53">
        <v>0.98899999999999999</v>
      </c>
      <c r="AD31" s="47"/>
      <c r="AE31" s="46"/>
      <c r="AF31" s="8">
        <v>0.98899999999999999</v>
      </c>
    </row>
    <row r="32" spans="4:32" ht="13.15" customHeight="1" x14ac:dyDescent="0.25">
      <c r="E32" s="48" t="s">
        <v>329</v>
      </c>
      <c r="F32" s="47"/>
      <c r="G32" s="47"/>
      <c r="H32" s="47"/>
      <c r="I32" s="49"/>
      <c r="J32" s="81">
        <v>14.1</v>
      </c>
      <c r="K32" s="46"/>
      <c r="L32" s="81">
        <v>14.1</v>
      </c>
      <c r="M32" s="46"/>
      <c r="N32" s="81">
        <v>14.1</v>
      </c>
      <c r="O32" s="46"/>
      <c r="P32" s="81">
        <v>14.1</v>
      </c>
      <c r="Q32" s="47"/>
      <c r="R32" s="46"/>
      <c r="S32" s="81">
        <v>14.1</v>
      </c>
      <c r="T32" s="46"/>
      <c r="U32" s="81">
        <v>15</v>
      </c>
      <c r="V32" s="46"/>
      <c r="W32" s="81">
        <v>15</v>
      </c>
      <c r="X32" s="47"/>
      <c r="Y32" s="47"/>
      <c r="Z32" s="47"/>
      <c r="AA32" s="46"/>
      <c r="AB32" s="3">
        <v>15</v>
      </c>
      <c r="AC32" s="50">
        <v>15</v>
      </c>
      <c r="AD32" s="47"/>
      <c r="AE32" s="46"/>
      <c r="AF32" s="4">
        <v>15</v>
      </c>
    </row>
    <row r="33" spans="5:32" ht="13.15" customHeight="1" x14ac:dyDescent="0.25">
      <c r="E33" s="51" t="s">
        <v>331</v>
      </c>
      <c r="F33" s="47"/>
      <c r="G33" s="47"/>
      <c r="H33" s="47"/>
      <c r="I33" s="49"/>
      <c r="J33" s="82">
        <v>12</v>
      </c>
      <c r="K33" s="46"/>
      <c r="L33" s="82">
        <v>11.8</v>
      </c>
      <c r="M33" s="46"/>
      <c r="N33" s="82">
        <v>11.7</v>
      </c>
      <c r="O33" s="46"/>
      <c r="P33" s="82">
        <v>11.6</v>
      </c>
      <c r="Q33" s="47"/>
      <c r="R33" s="46"/>
      <c r="S33" s="82">
        <v>11.7</v>
      </c>
      <c r="T33" s="46"/>
      <c r="U33" s="82">
        <v>8.5</v>
      </c>
      <c r="V33" s="46"/>
      <c r="W33" s="82">
        <v>8.5</v>
      </c>
      <c r="X33" s="47"/>
      <c r="Y33" s="47"/>
      <c r="Z33" s="47"/>
      <c r="AA33" s="46"/>
      <c r="AB33" s="9">
        <v>8.4</v>
      </c>
      <c r="AC33" s="52">
        <v>8.3000000000000007</v>
      </c>
      <c r="AD33" s="47"/>
      <c r="AE33" s="46"/>
      <c r="AF33" s="10">
        <v>8.3000000000000007</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1229</v>
      </c>
      <c r="K35" s="46"/>
      <c r="L35" s="80" t="s">
        <v>1229</v>
      </c>
      <c r="M35" s="46"/>
      <c r="N35" s="80" t="s">
        <v>1229</v>
      </c>
      <c r="O35" s="46"/>
      <c r="P35" s="80" t="s">
        <v>1229</v>
      </c>
      <c r="Q35" s="47"/>
      <c r="R35" s="46"/>
      <c r="S35" s="80" t="s">
        <v>1229</v>
      </c>
      <c r="T35" s="46"/>
      <c r="U35" s="80" t="s">
        <v>1229</v>
      </c>
      <c r="V35" s="46"/>
      <c r="W35" s="80" t="s">
        <v>1229</v>
      </c>
      <c r="X35" s="47"/>
      <c r="Y35" s="47"/>
      <c r="Z35" s="47"/>
      <c r="AA35" s="46"/>
      <c r="AB35" s="5" t="s">
        <v>1229</v>
      </c>
      <c r="AC35" s="45" t="s">
        <v>1229</v>
      </c>
      <c r="AD35" s="47"/>
      <c r="AE35" s="46"/>
      <c r="AF35" s="6" t="s">
        <v>1229</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aTAFYgIuQ8cc66nUCV933FAw7iiAAq6KkexOXlD/lHKSF+jbz74me0TM+hv2tJDNktcAAq/Yu7ynWI/LjC6Eg==" saltValue="aNcqTA2ehdF5gfBvyc3dh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B54A17D-6C36-4EF7-AD77-D332242C555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INGH - Ingham (66/11kV)</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B1:AJ51"/>
  <sheetViews>
    <sheetView showGridLines="0" topLeftCell="A28" zoomScale="175" zoomScaleNormal="175" workbookViewId="0">
      <selection activeCell="AJ41" sqref="AJ41:AM44"/>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1230</v>
      </c>
      <c r="I3" s="69"/>
      <c r="J3" s="69"/>
      <c r="K3" s="69"/>
      <c r="L3" s="69"/>
      <c r="M3" s="69"/>
      <c r="N3" s="69"/>
      <c r="O3" s="69"/>
      <c r="P3" s="69"/>
      <c r="Q3" s="69"/>
      <c r="R3" s="69"/>
      <c r="U3" s="71" t="s">
        <v>645</v>
      </c>
      <c r="V3" s="69"/>
      <c r="X3" s="72" t="s">
        <v>1231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737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1232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1233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1234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134</v>
      </c>
      <c r="J24" s="46"/>
      <c r="K24" s="81">
        <v>134</v>
      </c>
      <c r="L24" s="46"/>
      <c r="M24" s="81">
        <v>134</v>
      </c>
      <c r="N24" s="46"/>
      <c r="O24" s="81">
        <v>134</v>
      </c>
      <c r="P24" s="47"/>
      <c r="Q24" s="46"/>
      <c r="R24" s="81">
        <v>134</v>
      </c>
      <c r="S24" s="46"/>
      <c r="T24" s="81">
        <v>145</v>
      </c>
      <c r="U24" s="46"/>
      <c r="V24" s="81">
        <v>145</v>
      </c>
      <c r="W24" s="47"/>
      <c r="X24" s="47"/>
      <c r="Y24" s="47"/>
      <c r="Z24" s="46"/>
      <c r="AA24" s="3">
        <v>145</v>
      </c>
      <c r="AB24" s="50">
        <v>145</v>
      </c>
      <c r="AC24" s="47"/>
      <c r="AD24" s="46"/>
      <c r="AE24" s="4">
        <v>145</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5.7</v>
      </c>
      <c r="U25" s="46"/>
      <c r="V25" s="81">
        <v>5.7</v>
      </c>
      <c r="W25" s="47"/>
      <c r="X25" s="47"/>
      <c r="Y25" s="47"/>
      <c r="Z25" s="46"/>
      <c r="AA25" s="3">
        <v>5.7</v>
      </c>
      <c r="AB25" s="50">
        <v>5.7</v>
      </c>
      <c r="AC25" s="47"/>
      <c r="AD25" s="46"/>
      <c r="AE25" s="4">
        <v>5.7</v>
      </c>
    </row>
    <row r="26" spans="4:31" ht="13.15" customHeight="1" x14ac:dyDescent="0.25">
      <c r="E26" s="48" t="s">
        <v>321</v>
      </c>
      <c r="F26" s="47"/>
      <c r="G26" s="47"/>
      <c r="H26" s="49"/>
      <c r="I26" s="81">
        <v>55.6</v>
      </c>
      <c r="J26" s="46"/>
      <c r="K26" s="81">
        <v>59</v>
      </c>
      <c r="L26" s="46"/>
      <c r="M26" s="81">
        <v>62.6</v>
      </c>
      <c r="N26" s="46"/>
      <c r="O26" s="81">
        <v>62.7</v>
      </c>
      <c r="P26" s="47"/>
      <c r="Q26" s="46"/>
      <c r="R26" s="81">
        <v>63.2</v>
      </c>
      <c r="S26" s="46"/>
      <c r="T26" s="81">
        <v>43.1</v>
      </c>
      <c r="U26" s="46"/>
      <c r="V26" s="81">
        <v>43.2</v>
      </c>
      <c r="W26" s="47"/>
      <c r="X26" s="47"/>
      <c r="Y26" s="47"/>
      <c r="Z26" s="46"/>
      <c r="AA26" s="3">
        <v>45.5</v>
      </c>
      <c r="AB26" s="50">
        <v>47.5</v>
      </c>
      <c r="AC26" s="47"/>
      <c r="AD26" s="46"/>
      <c r="AE26" s="4">
        <v>47.5</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0.99099999999999999</v>
      </c>
      <c r="J29" s="46"/>
      <c r="K29" s="83">
        <v>0.99099999999999999</v>
      </c>
      <c r="L29" s="46"/>
      <c r="M29" s="83">
        <v>0.99099999999999999</v>
      </c>
      <c r="N29" s="46"/>
      <c r="O29" s="83">
        <v>0.99099999999999999</v>
      </c>
      <c r="P29" s="47"/>
      <c r="Q29" s="46"/>
      <c r="R29" s="83">
        <v>0.99099999999999999</v>
      </c>
      <c r="S29" s="46"/>
      <c r="T29" s="83">
        <v>0.999</v>
      </c>
      <c r="U29" s="46"/>
      <c r="V29" s="83">
        <v>0.999</v>
      </c>
      <c r="W29" s="47"/>
      <c r="X29" s="47"/>
      <c r="Y29" s="47"/>
      <c r="Z29" s="46"/>
      <c r="AA29" s="7">
        <v>0.999</v>
      </c>
      <c r="AB29" s="53">
        <v>0.999</v>
      </c>
      <c r="AC29" s="47"/>
      <c r="AD29" s="46"/>
      <c r="AE29" s="8">
        <v>0.999</v>
      </c>
    </row>
    <row r="30" spans="4:31" ht="13.15" customHeight="1" x14ac:dyDescent="0.25">
      <c r="E30" s="48" t="s">
        <v>329</v>
      </c>
      <c r="F30" s="47"/>
      <c r="G30" s="47"/>
      <c r="H30" s="49"/>
      <c r="I30" s="81">
        <v>75.3</v>
      </c>
      <c r="J30" s="46"/>
      <c r="K30" s="81">
        <v>75.3</v>
      </c>
      <c r="L30" s="46"/>
      <c r="M30" s="81">
        <v>75.3</v>
      </c>
      <c r="N30" s="46"/>
      <c r="O30" s="81">
        <v>75.3</v>
      </c>
      <c r="P30" s="47"/>
      <c r="Q30" s="46"/>
      <c r="R30" s="81">
        <v>75.3</v>
      </c>
      <c r="S30" s="46"/>
      <c r="T30" s="81">
        <v>77.8</v>
      </c>
      <c r="U30" s="46"/>
      <c r="V30" s="81">
        <v>77.8</v>
      </c>
      <c r="W30" s="47"/>
      <c r="X30" s="47"/>
      <c r="Y30" s="47"/>
      <c r="Z30" s="46"/>
      <c r="AA30" s="3">
        <v>77.8</v>
      </c>
      <c r="AB30" s="50">
        <v>77.8</v>
      </c>
      <c r="AC30" s="47"/>
      <c r="AD30" s="46"/>
      <c r="AE30" s="4">
        <v>77.8</v>
      </c>
    </row>
    <row r="31" spans="4:31" ht="13.15" customHeight="1" x14ac:dyDescent="0.25">
      <c r="E31" s="51" t="s">
        <v>331</v>
      </c>
      <c r="F31" s="47"/>
      <c r="G31" s="47"/>
      <c r="H31" s="49"/>
      <c r="I31" s="82">
        <v>53.4</v>
      </c>
      <c r="J31" s="46"/>
      <c r="K31" s="82">
        <v>56.6</v>
      </c>
      <c r="L31" s="46"/>
      <c r="M31" s="82">
        <v>60.2</v>
      </c>
      <c r="N31" s="46"/>
      <c r="O31" s="82">
        <v>60.4</v>
      </c>
      <c r="P31" s="47"/>
      <c r="Q31" s="46"/>
      <c r="R31" s="82">
        <v>60.8</v>
      </c>
      <c r="S31" s="46"/>
      <c r="T31" s="82">
        <v>40.5</v>
      </c>
      <c r="U31" s="46"/>
      <c r="V31" s="82">
        <v>40.700000000000003</v>
      </c>
      <c r="W31" s="47"/>
      <c r="X31" s="47"/>
      <c r="Y31" s="47"/>
      <c r="Z31" s="46"/>
      <c r="AA31" s="9">
        <v>43</v>
      </c>
      <c r="AB31" s="52">
        <v>45</v>
      </c>
      <c r="AC31" s="47"/>
      <c r="AD31" s="46"/>
      <c r="AE31" s="10">
        <v>44.9</v>
      </c>
    </row>
    <row r="32" spans="4:31" ht="20.25" customHeight="1" x14ac:dyDescent="0.25">
      <c r="E32" s="48" t="s">
        <v>662</v>
      </c>
      <c r="F32" s="47"/>
      <c r="G32" s="47"/>
      <c r="H32" s="49"/>
      <c r="I32" s="80">
        <v>2.7</v>
      </c>
      <c r="J32" s="46"/>
      <c r="K32" s="80">
        <v>2.8</v>
      </c>
      <c r="L32" s="46"/>
      <c r="M32" s="80">
        <v>3</v>
      </c>
      <c r="N32" s="46"/>
      <c r="O32" s="80">
        <v>3</v>
      </c>
      <c r="P32" s="47"/>
      <c r="Q32" s="46"/>
      <c r="R32" s="80">
        <v>3</v>
      </c>
      <c r="S32" s="46"/>
      <c r="T32" s="80">
        <v>2</v>
      </c>
      <c r="U32" s="46"/>
      <c r="V32" s="80">
        <v>2</v>
      </c>
      <c r="W32" s="47"/>
      <c r="X32" s="47"/>
      <c r="Y32" s="47"/>
      <c r="Z32" s="46"/>
      <c r="AA32" s="5">
        <v>2.2000000000000002</v>
      </c>
      <c r="AB32" s="45">
        <v>2.2999999999999998</v>
      </c>
      <c r="AC32" s="47"/>
      <c r="AD32" s="46"/>
      <c r="AE32" s="6">
        <v>2.2000000000000002</v>
      </c>
    </row>
    <row r="33" spans="5:36" ht="20.25" customHeight="1" x14ac:dyDescent="0.25">
      <c r="E33" s="48" t="s">
        <v>663</v>
      </c>
      <c r="F33" s="47"/>
      <c r="G33" s="47"/>
      <c r="H33" s="49"/>
      <c r="I33" s="80" t="s">
        <v>825</v>
      </c>
      <c r="J33" s="46"/>
      <c r="K33" s="80" t="s">
        <v>825</v>
      </c>
      <c r="L33" s="46"/>
      <c r="M33" s="80" t="s">
        <v>825</v>
      </c>
      <c r="N33" s="46"/>
      <c r="O33" s="80" t="s">
        <v>825</v>
      </c>
      <c r="P33" s="47"/>
      <c r="Q33" s="46"/>
      <c r="R33" s="80" t="s">
        <v>825</v>
      </c>
      <c r="S33" s="46"/>
      <c r="T33" s="80" t="s">
        <v>825</v>
      </c>
      <c r="U33" s="46"/>
      <c r="V33" s="80" t="s">
        <v>825</v>
      </c>
      <c r="W33" s="47"/>
      <c r="X33" s="47"/>
      <c r="Y33" s="47"/>
      <c r="Z33" s="46"/>
      <c r="AA33" s="5" t="s">
        <v>825</v>
      </c>
      <c r="AB33" s="45" t="s">
        <v>825</v>
      </c>
      <c r="AC33" s="47"/>
      <c r="AD33" s="46"/>
      <c r="AE33" s="6" t="s">
        <v>825</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114</v>
      </c>
      <c r="J41" s="46"/>
      <c r="K41" s="81">
        <v>114</v>
      </c>
      <c r="L41" s="46"/>
      <c r="M41" s="81">
        <v>114</v>
      </c>
      <c r="N41" s="46"/>
      <c r="O41" s="81">
        <v>114</v>
      </c>
      <c r="P41" s="47"/>
      <c r="Q41" s="46"/>
      <c r="R41" s="81">
        <v>114</v>
      </c>
      <c r="S41" s="46"/>
      <c r="T41" s="81">
        <v>114</v>
      </c>
      <c r="U41" s="46"/>
      <c r="V41" s="81">
        <v>114</v>
      </c>
      <c r="W41" s="47"/>
      <c r="X41" s="47"/>
      <c r="Y41" s="47"/>
      <c r="Z41" s="46"/>
      <c r="AA41" s="3">
        <v>114</v>
      </c>
      <c r="AB41" s="50">
        <v>114</v>
      </c>
      <c r="AC41" s="47"/>
      <c r="AD41" s="46"/>
      <c r="AE41" s="4">
        <v>114</v>
      </c>
    </row>
    <row r="42" spans="5:36" ht="20.100000000000001" customHeight="1" x14ac:dyDescent="0.25">
      <c r="E42" s="48" t="s">
        <v>310</v>
      </c>
      <c r="F42" s="47"/>
      <c r="G42" s="47"/>
      <c r="H42" s="49"/>
      <c r="I42" s="81">
        <v>80</v>
      </c>
      <c r="J42" s="46"/>
      <c r="K42" s="81">
        <v>80</v>
      </c>
      <c r="L42" s="46"/>
      <c r="M42" s="81">
        <v>80</v>
      </c>
      <c r="N42" s="46"/>
      <c r="O42" s="81">
        <v>80</v>
      </c>
      <c r="P42" s="47"/>
      <c r="Q42" s="46"/>
      <c r="R42" s="81">
        <v>80</v>
      </c>
      <c r="S42" s="46"/>
      <c r="T42" s="81">
        <v>80</v>
      </c>
      <c r="U42" s="46"/>
      <c r="V42" s="81">
        <v>80</v>
      </c>
      <c r="W42" s="47"/>
      <c r="X42" s="47"/>
      <c r="Y42" s="47"/>
      <c r="Z42" s="46"/>
      <c r="AA42" s="3">
        <v>80</v>
      </c>
      <c r="AB42" s="50">
        <v>80</v>
      </c>
      <c r="AC42" s="47"/>
      <c r="AD42" s="46"/>
      <c r="AE42" s="4">
        <v>80</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AldeE4cHhhgLRht2mSHUs2jEsPpegPlyi3zDCGwXGdF/OuR8OES3Bl8r+aKijhhesQ2aHmvWt0kPlS12mngSEw==" saltValue="9LdRdP9BbzoksflrhUg0gQ=="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97523DF1-0347-47C1-B934-67CEA2372A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ISIS - Isis BSP (132/66kV)</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AJ53"/>
  <sheetViews>
    <sheetView showGridLines="0" topLeftCell="A23"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1235</v>
      </c>
      <c r="J3" s="69"/>
      <c r="K3" s="69"/>
      <c r="L3" s="69"/>
      <c r="M3" s="69"/>
      <c r="N3" s="69"/>
      <c r="O3" s="69"/>
      <c r="P3" s="69"/>
      <c r="Q3" s="69"/>
      <c r="R3" s="69"/>
      <c r="S3" s="69"/>
      <c r="V3" s="71" t="s">
        <v>645</v>
      </c>
      <c r="W3" s="69"/>
      <c r="Y3" s="72" t="s">
        <v>921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3.5</v>
      </c>
      <c r="K26" s="46"/>
      <c r="L26" s="81">
        <v>3.5</v>
      </c>
      <c r="M26" s="46"/>
      <c r="N26" s="81">
        <v>3.5</v>
      </c>
      <c r="O26" s="46"/>
      <c r="P26" s="81">
        <v>3.5</v>
      </c>
      <c r="Q26" s="47"/>
      <c r="R26" s="46"/>
      <c r="S26" s="81">
        <v>3.5</v>
      </c>
      <c r="T26" s="46"/>
      <c r="U26" s="81">
        <v>3.5</v>
      </c>
      <c r="V26" s="46"/>
      <c r="W26" s="81">
        <v>3.5</v>
      </c>
      <c r="X26" s="47"/>
      <c r="Y26" s="47"/>
      <c r="Z26" s="47"/>
      <c r="AA26" s="46"/>
      <c r="AB26" s="3">
        <v>3.5</v>
      </c>
      <c r="AC26" s="50">
        <v>3.5</v>
      </c>
      <c r="AD26" s="47"/>
      <c r="AE26" s="46"/>
      <c r="AF26" s="4">
        <v>3.5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1.1000000000000001</v>
      </c>
      <c r="K28" s="46"/>
      <c r="L28" s="81">
        <v>1.1000000000000001</v>
      </c>
      <c r="M28" s="46"/>
      <c r="N28" s="81">
        <v>1.1000000000000001</v>
      </c>
      <c r="O28" s="46"/>
      <c r="P28" s="81">
        <v>1.1000000000000001</v>
      </c>
      <c r="Q28" s="47"/>
      <c r="R28" s="46"/>
      <c r="S28" s="81">
        <v>1.1000000000000001</v>
      </c>
      <c r="T28" s="46"/>
      <c r="U28" s="81">
        <v>1.2</v>
      </c>
      <c r="V28" s="46"/>
      <c r="W28" s="81">
        <v>1.2</v>
      </c>
      <c r="X28" s="47"/>
      <c r="Y28" s="47"/>
      <c r="Z28" s="47"/>
      <c r="AA28" s="46"/>
      <c r="AB28" s="3">
        <v>1.2</v>
      </c>
      <c r="AC28" s="50">
        <v>1.2</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v>
      </c>
      <c r="K33" s="46"/>
      <c r="L33" s="82">
        <v>1</v>
      </c>
      <c r="M33" s="46"/>
      <c r="N33" s="82">
        <v>1</v>
      </c>
      <c r="O33" s="46"/>
      <c r="P33" s="82">
        <v>1</v>
      </c>
      <c r="Q33" s="47"/>
      <c r="R33" s="46"/>
      <c r="S33" s="82">
        <v>1.1000000000000001</v>
      </c>
      <c r="T33" s="46"/>
      <c r="U33" s="82">
        <v>1.1000000000000001</v>
      </c>
      <c r="V33" s="46"/>
      <c r="W33" s="82">
        <v>1.1000000000000001</v>
      </c>
      <c r="X33" s="47"/>
      <c r="Y33" s="47"/>
      <c r="Z33" s="47"/>
      <c r="AA33" s="46"/>
      <c r="AB33" s="9">
        <v>1.1000000000000001</v>
      </c>
      <c r="AC33" s="52">
        <v>1.1000000000000001</v>
      </c>
      <c r="AD33" s="47"/>
      <c r="AE33" s="46"/>
      <c r="AF33" s="10">
        <v>1.1000000000000001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909</v>
      </c>
      <c r="K35" s="46"/>
      <c r="L35" s="80" t="s">
        <v>909</v>
      </c>
      <c r="M35" s="46"/>
      <c r="N35" s="80" t="s">
        <v>909</v>
      </c>
      <c r="O35" s="46"/>
      <c r="P35" s="80" t="s">
        <v>909</v>
      </c>
      <c r="Q35" s="47"/>
      <c r="R35" s="46"/>
      <c r="S35" s="80" t="s">
        <v>909</v>
      </c>
      <c r="T35" s="46"/>
      <c r="U35" s="80" t="s">
        <v>909</v>
      </c>
      <c r="V35" s="46"/>
      <c r="W35" s="80" t="s">
        <v>909</v>
      </c>
      <c r="X35" s="47"/>
      <c r="Y35" s="47"/>
      <c r="Z35" s="47"/>
      <c r="AA35" s="46"/>
      <c r="AB35" s="5" t="s">
        <v>909</v>
      </c>
      <c r="AC35" s="45" t="s">
        <v>909</v>
      </c>
      <c r="AD35" s="47"/>
      <c r="AE35" s="46"/>
      <c r="AF35" s="6" t="s">
        <v>909</v>
      </c>
    </row>
    <row r="36" spans="5:32" ht="13.15" customHeight="1" x14ac:dyDescent="0.25">
      <c r="E36" s="48" t="s">
        <v>337</v>
      </c>
      <c r="F36" s="47"/>
      <c r="G36" s="47"/>
      <c r="H36" s="47"/>
      <c r="I36" s="49"/>
      <c r="J36" s="81">
        <v>1</v>
      </c>
      <c r="K36" s="46"/>
      <c r="L36" s="81">
        <v>1</v>
      </c>
      <c r="M36" s="46"/>
      <c r="N36" s="81">
        <v>1</v>
      </c>
      <c r="O36" s="46"/>
      <c r="P36" s="81">
        <v>1</v>
      </c>
      <c r="Q36" s="47"/>
      <c r="R36" s="46"/>
      <c r="S36" s="81">
        <v>1.1000000000000001</v>
      </c>
      <c r="T36" s="46"/>
      <c r="U36" s="81">
        <v>1.1000000000000001</v>
      </c>
      <c r="V36" s="46"/>
      <c r="W36" s="81">
        <v>1.1000000000000001</v>
      </c>
      <c r="X36" s="47"/>
      <c r="Y36" s="47"/>
      <c r="Z36" s="47"/>
      <c r="AA36" s="46"/>
      <c r="AB36" s="3">
        <v>1.1000000000000001</v>
      </c>
      <c r="AC36" s="50">
        <v>1.1000000000000001</v>
      </c>
      <c r="AD36" s="47"/>
      <c r="AE36" s="46"/>
      <c r="AF36" s="4">
        <v>1.1000000000000001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0.8</v>
      </c>
      <c r="K39" s="46"/>
      <c r="L39" s="81">
        <v>0.8</v>
      </c>
      <c r="M39" s="46"/>
      <c r="N39" s="81">
        <v>0.8</v>
      </c>
      <c r="O39" s="46"/>
      <c r="P39" s="81">
        <v>0.8</v>
      </c>
      <c r="Q39" s="47"/>
      <c r="R39" s="46"/>
      <c r="S39" s="81">
        <v>0.8</v>
      </c>
      <c r="T39" s="46"/>
      <c r="U39" s="81">
        <v>0.8</v>
      </c>
      <c r="V39" s="46"/>
      <c r="W39" s="81">
        <v>0.8</v>
      </c>
      <c r="X39" s="47"/>
      <c r="Y39" s="47"/>
      <c r="Z39" s="47"/>
      <c r="AA39" s="46"/>
      <c r="AB39" s="3">
        <v>0.8</v>
      </c>
      <c r="AC39" s="50">
        <v>0.8</v>
      </c>
      <c r="AD39" s="47"/>
      <c r="AE39" s="46"/>
      <c r="AF39" s="4">
        <v>0.8</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3.15</v>
      </c>
      <c r="K43" s="46"/>
      <c r="L43" s="81">
        <v>3.15</v>
      </c>
      <c r="M43" s="46"/>
      <c r="N43" s="81">
        <v>3.15</v>
      </c>
      <c r="O43" s="46"/>
      <c r="P43" s="81">
        <v>3.15</v>
      </c>
      <c r="Q43" s="47"/>
      <c r="R43" s="46"/>
      <c r="S43" s="81">
        <v>3.15</v>
      </c>
      <c r="T43" s="46"/>
      <c r="U43" s="81">
        <v>3.15</v>
      </c>
      <c r="V43" s="46"/>
      <c r="W43" s="81">
        <v>3.15</v>
      </c>
      <c r="X43" s="47"/>
      <c r="Y43" s="47"/>
      <c r="Z43" s="47"/>
      <c r="AA43" s="46"/>
      <c r="AB43" s="3">
        <v>3.15</v>
      </c>
      <c r="AC43" s="50">
        <v>3.15</v>
      </c>
      <c r="AD43" s="47"/>
      <c r="AE43" s="46"/>
      <c r="AF43" s="4">
        <v>3.15</v>
      </c>
    </row>
    <row r="44" spans="5:32" ht="20.100000000000001" customHeight="1" x14ac:dyDescent="0.25">
      <c r="E44" s="48" t="s">
        <v>310</v>
      </c>
      <c r="F44" s="47"/>
      <c r="G44" s="47"/>
      <c r="H44" s="47"/>
      <c r="I44" s="49"/>
      <c r="J44" s="81">
        <v>0.75</v>
      </c>
      <c r="K44" s="46"/>
      <c r="L44" s="81">
        <v>0.75</v>
      </c>
      <c r="M44" s="46"/>
      <c r="N44" s="81">
        <v>0.75</v>
      </c>
      <c r="O44" s="46"/>
      <c r="P44" s="81">
        <v>0.75</v>
      </c>
      <c r="Q44" s="47"/>
      <c r="R44" s="46"/>
      <c r="S44" s="81">
        <v>0.75</v>
      </c>
      <c r="T44" s="46"/>
      <c r="U44" s="81">
        <v>0.75</v>
      </c>
      <c r="V44" s="46"/>
      <c r="W44" s="81">
        <v>0.75</v>
      </c>
      <c r="X44" s="47"/>
      <c r="Y44" s="47"/>
      <c r="Z44" s="47"/>
      <c r="AA44" s="46"/>
      <c r="AB44" s="3">
        <v>0.75</v>
      </c>
      <c r="AC44" s="50">
        <v>0.75</v>
      </c>
      <c r="AD44" s="47"/>
      <c r="AE44" s="46"/>
      <c r="AF44" s="4">
        <v>0.75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KHbFzY4RDEwaHzfXrAwje/NPz4J1qY6rAqfOXpO/rvknXm7VArJmId9hD6mh9hJ1XEgEc1BCJ4uOI5Q0lLuEg==" saltValue="EZA+qWoxofhcXKmF2VeUO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5F017F5-EEB5-4F2D-A929-34FD4A2443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JAND - Jandowae (33/11kV)</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AK53"/>
  <sheetViews>
    <sheetView showGridLines="0" topLeftCell="A30" zoomScale="160" zoomScaleNormal="160" workbookViewId="0">
      <selection activeCell="AK42" sqref="AK42:AO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1239</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12.1</v>
      </c>
      <c r="K26" s="46"/>
      <c r="L26" s="81">
        <v>12.1</v>
      </c>
      <c r="M26" s="46"/>
      <c r="N26" s="81">
        <v>12.1</v>
      </c>
      <c r="O26" s="46"/>
      <c r="P26" s="81">
        <v>12.1</v>
      </c>
      <c r="Q26" s="47"/>
      <c r="R26" s="46"/>
      <c r="S26" s="81">
        <v>12.1</v>
      </c>
      <c r="T26" s="46"/>
      <c r="U26" s="81">
        <v>12.4</v>
      </c>
      <c r="V26" s="46"/>
      <c r="W26" s="81">
        <v>12.4</v>
      </c>
      <c r="X26" s="47"/>
      <c r="Y26" s="47"/>
      <c r="Z26" s="47"/>
      <c r="AA26" s="46"/>
      <c r="AB26" s="3">
        <v>12.4</v>
      </c>
      <c r="AC26" s="50">
        <v>12.4</v>
      </c>
      <c r="AD26" s="47"/>
      <c r="AE26" s="46"/>
      <c r="AF26" s="4">
        <v>12.4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v>
      </c>
      <c r="K28" s="46"/>
      <c r="L28" s="81">
        <v>5.9</v>
      </c>
      <c r="M28" s="46"/>
      <c r="N28" s="81">
        <v>5.9</v>
      </c>
      <c r="O28" s="46"/>
      <c r="P28" s="81">
        <v>5.9</v>
      </c>
      <c r="Q28" s="47"/>
      <c r="R28" s="46"/>
      <c r="S28" s="81">
        <v>5.9</v>
      </c>
      <c r="T28" s="46"/>
      <c r="U28" s="81">
        <v>1.9</v>
      </c>
      <c r="V28" s="46"/>
      <c r="W28" s="81">
        <v>1.9</v>
      </c>
      <c r="X28" s="47"/>
      <c r="Y28" s="47"/>
      <c r="Z28" s="47"/>
      <c r="AA28" s="46"/>
      <c r="AB28" s="3">
        <v>1.9</v>
      </c>
      <c r="AC28" s="50">
        <v>1.9</v>
      </c>
      <c r="AD28" s="47"/>
      <c r="AE28" s="46"/>
      <c r="AF28" s="4">
        <v>1.9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0.86799999999999999</v>
      </c>
      <c r="K31" s="46"/>
      <c r="L31" s="83">
        <v>0.86799999999999999</v>
      </c>
      <c r="M31" s="46"/>
      <c r="N31" s="83">
        <v>0.86799999999999999</v>
      </c>
      <c r="O31" s="46"/>
      <c r="P31" s="83">
        <v>0.86799999999999999</v>
      </c>
      <c r="Q31" s="47"/>
      <c r="R31" s="46"/>
      <c r="S31" s="83">
        <v>0.86799999999999999</v>
      </c>
      <c r="T31" s="46"/>
      <c r="U31" s="83">
        <v>0.91200000000000003</v>
      </c>
      <c r="V31" s="46"/>
      <c r="W31" s="83">
        <v>0.91200000000000003</v>
      </c>
      <c r="X31" s="47"/>
      <c r="Y31" s="47"/>
      <c r="Z31" s="47"/>
      <c r="AA31" s="46"/>
      <c r="AB31" s="7">
        <v>0.91200000000000003</v>
      </c>
      <c r="AC31" s="53">
        <v>0.91200000000000003</v>
      </c>
      <c r="AD31" s="47"/>
      <c r="AE31" s="46"/>
      <c r="AF31" s="8">
        <v>0.91200000000000003</v>
      </c>
    </row>
    <row r="32" spans="4:32" ht="13.15" customHeight="1" x14ac:dyDescent="0.25">
      <c r="E32" s="48" t="s">
        <v>329</v>
      </c>
      <c r="F32" s="47"/>
      <c r="G32" s="47"/>
      <c r="H32" s="47"/>
      <c r="I32" s="49"/>
      <c r="J32" s="81">
        <v>7</v>
      </c>
      <c r="K32" s="46"/>
      <c r="L32" s="81">
        <v>7</v>
      </c>
      <c r="M32" s="46"/>
      <c r="N32" s="81">
        <v>7</v>
      </c>
      <c r="O32" s="46"/>
      <c r="P32" s="81">
        <v>7</v>
      </c>
      <c r="Q32" s="47"/>
      <c r="R32" s="46"/>
      <c r="S32" s="81">
        <v>7</v>
      </c>
      <c r="T32" s="46"/>
      <c r="U32" s="81">
        <v>7.1</v>
      </c>
      <c r="V32" s="46"/>
      <c r="W32" s="81">
        <v>7.1</v>
      </c>
      <c r="X32" s="47"/>
      <c r="Y32" s="47"/>
      <c r="Z32" s="47"/>
      <c r="AA32" s="46"/>
      <c r="AB32" s="3">
        <v>7.1</v>
      </c>
      <c r="AC32" s="50">
        <v>7.1</v>
      </c>
      <c r="AD32" s="47"/>
      <c r="AE32" s="46"/>
      <c r="AF32" s="4">
        <v>7.1</v>
      </c>
    </row>
    <row r="33" spans="5:37" ht="13.15" customHeight="1" x14ac:dyDescent="0.25">
      <c r="E33" s="51" t="s">
        <v>331</v>
      </c>
      <c r="F33" s="47"/>
      <c r="G33" s="47"/>
      <c r="H33" s="47"/>
      <c r="I33" s="49"/>
      <c r="J33" s="82">
        <v>5.6</v>
      </c>
      <c r="K33" s="46"/>
      <c r="L33" s="82">
        <v>5.5</v>
      </c>
      <c r="M33" s="46"/>
      <c r="N33" s="82">
        <v>5.5</v>
      </c>
      <c r="O33" s="46"/>
      <c r="P33" s="82">
        <v>5.5</v>
      </c>
      <c r="Q33" s="47"/>
      <c r="R33" s="46"/>
      <c r="S33" s="82">
        <v>5.5</v>
      </c>
      <c r="T33" s="46"/>
      <c r="U33" s="82">
        <v>1.8</v>
      </c>
      <c r="V33" s="46"/>
      <c r="W33" s="82">
        <v>1.8</v>
      </c>
      <c r="X33" s="47"/>
      <c r="Y33" s="47"/>
      <c r="Z33" s="47"/>
      <c r="AA33" s="46"/>
      <c r="AB33" s="9">
        <v>1.8</v>
      </c>
      <c r="AC33" s="52">
        <v>1.8</v>
      </c>
      <c r="AD33" s="47"/>
      <c r="AE33" s="46"/>
      <c r="AF33" s="10">
        <v>1.8</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tqpBNJ+uELnX/9TaLsnWDENaCRC630Aw4cqOqB5FpPBqK8Hxjabe4AlucBKMXCCaKuPcBjgDn5h7we4ENb6g==" saltValue="u8oZ02+Mwo4EPfPyeWoB7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C8C4138-5FA1-430C-9562-208324FED0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JARV - Jarvisfield (66/11kV)</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AJ53"/>
  <sheetViews>
    <sheetView showGridLines="0" topLeftCell="A25"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1242</v>
      </c>
      <c r="J3" s="69"/>
      <c r="K3" s="69"/>
      <c r="L3" s="69"/>
      <c r="M3" s="69"/>
      <c r="N3" s="69"/>
      <c r="O3" s="69"/>
      <c r="P3" s="69"/>
      <c r="Q3" s="69"/>
      <c r="R3" s="69"/>
      <c r="S3" s="69"/>
      <c r="V3" s="71" t="s">
        <v>645</v>
      </c>
      <c r="W3" s="69"/>
      <c r="Y3" s="72" t="s">
        <v>980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0"/>
      <c r="K26" s="46"/>
      <c r="L26" s="80"/>
      <c r="M26" s="46"/>
      <c r="N26" s="80"/>
      <c r="O26" s="46"/>
      <c r="P26" s="80"/>
      <c r="Q26" s="47"/>
      <c r="R26" s="46"/>
      <c r="S26" s="80"/>
      <c r="T26" s="46"/>
      <c r="U26" s="80"/>
      <c r="V26" s="46"/>
      <c r="W26" s="80"/>
      <c r="X26" s="47"/>
      <c r="Y26" s="47"/>
      <c r="Z26" s="47"/>
      <c r="AA26" s="46"/>
      <c r="AB26" s="5"/>
      <c r="AC26" s="45"/>
      <c r="AD26" s="47"/>
      <c r="AE26" s="46"/>
      <c r="AF26" s="6"/>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15.1</v>
      </c>
      <c r="K28" s="46"/>
      <c r="L28" s="81">
        <v>15.1</v>
      </c>
      <c r="M28" s="46"/>
      <c r="N28" s="81">
        <v>15.1</v>
      </c>
      <c r="O28" s="46"/>
      <c r="P28" s="81">
        <v>15.1</v>
      </c>
      <c r="Q28" s="47"/>
      <c r="R28" s="46"/>
      <c r="S28" s="81">
        <v>15.1</v>
      </c>
      <c r="T28" s="46"/>
      <c r="U28" s="81">
        <v>10.7</v>
      </c>
      <c r="V28" s="46"/>
      <c r="W28" s="81">
        <v>10.7</v>
      </c>
      <c r="X28" s="47"/>
      <c r="Y28" s="47"/>
      <c r="Z28" s="47"/>
      <c r="AA28" s="46"/>
      <c r="AB28" s="3">
        <v>10.7</v>
      </c>
      <c r="AC28" s="50">
        <v>10.7</v>
      </c>
      <c r="AD28" s="47"/>
      <c r="AE28" s="46"/>
      <c r="AF28" s="4">
        <v>10.7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0.94</v>
      </c>
      <c r="K31" s="46"/>
      <c r="L31" s="83">
        <v>0.94</v>
      </c>
      <c r="M31" s="46"/>
      <c r="N31" s="83">
        <v>0.94</v>
      </c>
      <c r="O31" s="46"/>
      <c r="P31" s="83">
        <v>0.94</v>
      </c>
      <c r="Q31" s="47"/>
      <c r="R31" s="46"/>
      <c r="S31" s="83">
        <v>0.94</v>
      </c>
      <c r="T31" s="46"/>
      <c r="U31" s="83">
        <v>0.96799999999999997</v>
      </c>
      <c r="V31" s="46"/>
      <c r="W31" s="83">
        <v>0.96799999999999997</v>
      </c>
      <c r="X31" s="47"/>
      <c r="Y31" s="47"/>
      <c r="Z31" s="47"/>
      <c r="AA31" s="46"/>
      <c r="AB31" s="7">
        <v>0.96799999999999997</v>
      </c>
      <c r="AC31" s="53">
        <v>0.96799999999999997</v>
      </c>
      <c r="AD31" s="47"/>
      <c r="AE31" s="46"/>
      <c r="AF31" s="8">
        <v>0.96799999999999997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14.3</v>
      </c>
      <c r="K33" s="46"/>
      <c r="L33" s="82">
        <v>14.3</v>
      </c>
      <c r="M33" s="46"/>
      <c r="N33" s="82">
        <v>14.3</v>
      </c>
      <c r="O33" s="46"/>
      <c r="P33" s="82">
        <v>14.3</v>
      </c>
      <c r="Q33" s="47"/>
      <c r="R33" s="46"/>
      <c r="S33" s="82">
        <v>14.3</v>
      </c>
      <c r="T33" s="46"/>
      <c r="U33" s="82">
        <v>10.5</v>
      </c>
      <c r="V33" s="46"/>
      <c r="W33" s="82">
        <v>10.5</v>
      </c>
      <c r="X33" s="47"/>
      <c r="Y33" s="47"/>
      <c r="Z33" s="47"/>
      <c r="AA33" s="46"/>
      <c r="AB33" s="9">
        <v>10.5</v>
      </c>
      <c r="AC33" s="52">
        <v>10.5</v>
      </c>
      <c r="AD33" s="47"/>
      <c r="AE33" s="46"/>
      <c r="AF33" s="10">
        <v>10.5</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1173</v>
      </c>
      <c r="K35" s="46"/>
      <c r="L35" s="80" t="s">
        <v>1173</v>
      </c>
      <c r="M35" s="46"/>
      <c r="N35" s="80" t="s">
        <v>1173</v>
      </c>
      <c r="O35" s="46"/>
      <c r="P35" s="80" t="s">
        <v>1173</v>
      </c>
      <c r="Q35" s="47"/>
      <c r="R35" s="46"/>
      <c r="S35" s="80" t="s">
        <v>1173</v>
      </c>
      <c r="T35" s="46"/>
      <c r="U35" s="80" t="s">
        <v>1173</v>
      </c>
      <c r="V35" s="46"/>
      <c r="W35" s="80" t="s">
        <v>1173</v>
      </c>
      <c r="X35" s="47"/>
      <c r="Y35" s="47"/>
      <c r="Z35" s="47"/>
      <c r="AA35" s="46"/>
      <c r="AB35" s="5" t="s">
        <v>1173</v>
      </c>
      <c r="AC35" s="45" t="s">
        <v>1173</v>
      </c>
      <c r="AD35" s="47"/>
      <c r="AE35" s="46"/>
      <c r="AF35" s="6" t="s">
        <v>1173</v>
      </c>
    </row>
    <row r="36" spans="5:32" ht="13.15" customHeight="1" x14ac:dyDescent="0.25">
      <c r="E36" s="48" t="s">
        <v>337</v>
      </c>
      <c r="F36" s="47"/>
      <c r="G36" s="47"/>
      <c r="H36" s="47"/>
      <c r="I36" s="49"/>
      <c r="J36" s="81">
        <v>14.3</v>
      </c>
      <c r="K36" s="46"/>
      <c r="L36" s="81">
        <v>14.3</v>
      </c>
      <c r="M36" s="46"/>
      <c r="N36" s="81">
        <v>14.3</v>
      </c>
      <c r="O36" s="46"/>
      <c r="P36" s="81">
        <v>14.3</v>
      </c>
      <c r="Q36" s="47"/>
      <c r="R36" s="46"/>
      <c r="S36" s="81">
        <v>14.3</v>
      </c>
      <c r="T36" s="46"/>
      <c r="U36" s="81">
        <v>10.5</v>
      </c>
      <c r="V36" s="46"/>
      <c r="W36" s="81">
        <v>10.5</v>
      </c>
      <c r="X36" s="47"/>
      <c r="Y36" s="47"/>
      <c r="Z36" s="47"/>
      <c r="AA36" s="46"/>
      <c r="AB36" s="3">
        <v>10.5</v>
      </c>
      <c r="AC36" s="50">
        <v>10.5</v>
      </c>
      <c r="AD36" s="47"/>
      <c r="AE36" s="46"/>
      <c r="AF36" s="4">
        <v>10.5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t="s">
        <v>109</v>
      </c>
      <c r="K43" s="46"/>
      <c r="L43" s="81" t="s">
        <v>109</v>
      </c>
      <c r="M43" s="46"/>
      <c r="N43" s="81" t="s">
        <v>109</v>
      </c>
      <c r="O43" s="46"/>
      <c r="P43" s="81" t="s">
        <v>109</v>
      </c>
      <c r="Q43" s="47"/>
      <c r="R43" s="46"/>
      <c r="S43" s="81" t="s">
        <v>109</v>
      </c>
      <c r="T43" s="46"/>
      <c r="U43" s="81" t="s">
        <v>109</v>
      </c>
      <c r="V43" s="46"/>
      <c r="W43" s="81" t="s">
        <v>109</v>
      </c>
      <c r="X43" s="47"/>
      <c r="Y43" s="47"/>
      <c r="Z43" s="47"/>
      <c r="AA43" s="46"/>
      <c r="AB43" s="3" t="s">
        <v>109</v>
      </c>
      <c r="AC43" s="50" t="s">
        <v>109</v>
      </c>
      <c r="AD43" s="47"/>
      <c r="AE43" s="46"/>
      <c r="AF43" s="4" t="s">
        <v>109</v>
      </c>
    </row>
    <row r="44" spans="5:32" ht="20.100000000000001" customHeight="1" x14ac:dyDescent="0.25">
      <c r="E44" s="48" t="s">
        <v>310</v>
      </c>
      <c r="F44" s="47"/>
      <c r="G44" s="47"/>
      <c r="H44" s="47"/>
      <c r="I44" s="49"/>
      <c r="J44" s="81" t="s">
        <v>109</v>
      </c>
      <c r="K44" s="46"/>
      <c r="L44" s="81" t="s">
        <v>109</v>
      </c>
      <c r="M44" s="46"/>
      <c r="N44" s="81" t="s">
        <v>109</v>
      </c>
      <c r="O44" s="46"/>
      <c r="P44" s="81" t="s">
        <v>109</v>
      </c>
      <c r="Q44" s="47"/>
      <c r="R44" s="46"/>
      <c r="S44" s="81" t="s">
        <v>109</v>
      </c>
      <c r="T44" s="46"/>
      <c r="U44" s="81" t="s">
        <v>109</v>
      </c>
      <c r="V44" s="46"/>
      <c r="W44" s="81" t="s">
        <v>109</v>
      </c>
      <c r="X44" s="47"/>
      <c r="Y44" s="47"/>
      <c r="Z44" s="47"/>
      <c r="AA44" s="46"/>
      <c r="AB44" s="3" t="s">
        <v>109</v>
      </c>
      <c r="AC44" s="50" t="s">
        <v>109</v>
      </c>
      <c r="AD44" s="47"/>
      <c r="AE44" s="46"/>
      <c r="AF44" s="4" t="s">
        <v>109</v>
      </c>
    </row>
    <row r="45" spans="5:32" x14ac:dyDescent="0.25">
      <c r="E45" s="48" t="s">
        <v>355</v>
      </c>
      <c r="F45" s="47"/>
      <c r="G45" s="47"/>
      <c r="H45" s="47"/>
      <c r="I45" s="49"/>
      <c r="J45" s="81">
        <v>14.3</v>
      </c>
      <c r="K45" s="46"/>
      <c r="L45" s="81">
        <v>14.3</v>
      </c>
      <c r="M45" s="46"/>
      <c r="N45" s="81">
        <v>14.3</v>
      </c>
      <c r="O45" s="46"/>
      <c r="P45" s="81">
        <v>14.3</v>
      </c>
      <c r="Q45" s="47"/>
      <c r="R45" s="46"/>
      <c r="S45" s="81">
        <v>14.3</v>
      </c>
      <c r="T45" s="46"/>
      <c r="U45" s="81">
        <v>10.5</v>
      </c>
      <c r="V45" s="46"/>
      <c r="W45" s="81">
        <v>10.5</v>
      </c>
      <c r="X45" s="47"/>
      <c r="Y45" s="47"/>
      <c r="Z45" s="47"/>
      <c r="AA45" s="46"/>
      <c r="AB45" s="3">
        <v>10.5</v>
      </c>
      <c r="AC45" s="50">
        <v>10.5</v>
      </c>
      <c r="AD45" s="47"/>
      <c r="AE45" s="46"/>
      <c r="AF45" s="4">
        <v>10.5</v>
      </c>
    </row>
    <row r="46" spans="5:32" x14ac:dyDescent="0.25">
      <c r="E46" s="48" t="s">
        <v>357</v>
      </c>
      <c r="F46" s="47"/>
      <c r="G46" s="47"/>
      <c r="H46" s="47"/>
      <c r="I46" s="49"/>
      <c r="J46" s="81">
        <v>13.4</v>
      </c>
      <c r="K46" s="46"/>
      <c r="L46" s="81">
        <v>13.4</v>
      </c>
      <c r="M46" s="46"/>
      <c r="N46" s="81">
        <v>13.4</v>
      </c>
      <c r="O46" s="46"/>
      <c r="P46" s="81">
        <v>13.4</v>
      </c>
      <c r="Q46" s="47"/>
      <c r="R46" s="46"/>
      <c r="S46" s="81">
        <v>13.4</v>
      </c>
      <c r="T46" s="46"/>
      <c r="U46" s="81">
        <v>10.199999999999999</v>
      </c>
      <c r="V46" s="46"/>
      <c r="W46" s="81">
        <v>10.199999999999999</v>
      </c>
      <c r="X46" s="47"/>
      <c r="Y46" s="47"/>
      <c r="Z46" s="47"/>
      <c r="AA46" s="46"/>
      <c r="AB46" s="3">
        <v>10.199999999999999</v>
      </c>
      <c r="AC46" s="50">
        <v>10.199999999999999</v>
      </c>
      <c r="AD46" s="47"/>
      <c r="AE46" s="46"/>
      <c r="AF46" s="4">
        <v>10.199999999999999</v>
      </c>
    </row>
    <row r="47" spans="5:32" x14ac:dyDescent="0.25">
      <c r="E47" s="48" t="s">
        <v>359</v>
      </c>
      <c r="F47" s="47"/>
      <c r="G47" s="47"/>
      <c r="H47" s="47"/>
      <c r="I47" s="49"/>
      <c r="J47" s="80" t="s">
        <v>1244</v>
      </c>
      <c r="K47" s="46"/>
      <c r="L47" s="80" t="s">
        <v>1244</v>
      </c>
      <c r="M47" s="46"/>
      <c r="N47" s="80" t="s">
        <v>1244</v>
      </c>
      <c r="O47" s="46"/>
      <c r="P47" s="80" t="s">
        <v>1244</v>
      </c>
      <c r="Q47" s="47"/>
      <c r="R47" s="46"/>
      <c r="S47" s="80" t="s">
        <v>1244</v>
      </c>
      <c r="T47" s="46"/>
      <c r="U47" s="80" t="s">
        <v>1244</v>
      </c>
      <c r="V47" s="46"/>
      <c r="W47" s="80" t="s">
        <v>1244</v>
      </c>
      <c r="X47" s="47"/>
      <c r="Y47" s="47"/>
      <c r="Z47" s="47"/>
      <c r="AA47" s="46"/>
      <c r="AB47" s="5" t="s">
        <v>1244</v>
      </c>
      <c r="AC47" s="45" t="s">
        <v>1244</v>
      </c>
      <c r="AD47" s="47"/>
      <c r="AE47" s="46"/>
      <c r="AF47" s="6" t="s">
        <v>1244</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wMwzD/YarSbUDiqbfc4y4WjHIPN0VFolEyMyumRwXbSpDxPEjXa45PD6Hgcxb8rqCburmTaFnTpRZOu1wAkQA==" saltValue="XY03xDIl4wrjpO+CGtTCh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1D95307-2A11-4699-B5FE-D1F51AD7B71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JCRK - Jardine Creek 66/132kV (66/132kV)</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AJ53"/>
  <sheetViews>
    <sheetView showGridLines="0" topLeftCell="A3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1245</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1246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7.4</v>
      </c>
      <c r="K26" s="46"/>
      <c r="L26" s="81">
        <v>7.4</v>
      </c>
      <c r="M26" s="46"/>
      <c r="N26" s="81">
        <v>7.4</v>
      </c>
      <c r="O26" s="46"/>
      <c r="P26" s="81">
        <v>7.4</v>
      </c>
      <c r="Q26" s="47"/>
      <c r="R26" s="46"/>
      <c r="S26" s="81">
        <v>7.4</v>
      </c>
      <c r="T26" s="46"/>
      <c r="U26" s="81">
        <v>8.8000000000000007</v>
      </c>
      <c r="V26" s="46"/>
      <c r="W26" s="81">
        <v>8.8000000000000007</v>
      </c>
      <c r="X26" s="47"/>
      <c r="Y26" s="47"/>
      <c r="Z26" s="47"/>
      <c r="AA26" s="46"/>
      <c r="AB26" s="3">
        <v>8.8000000000000007</v>
      </c>
      <c r="AC26" s="50">
        <v>8.8000000000000007</v>
      </c>
      <c r="AD26" s="47"/>
      <c r="AE26" s="46"/>
      <c r="AF26" s="4">
        <v>8.8000000000000007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2.9</v>
      </c>
      <c r="K28" s="46"/>
      <c r="L28" s="81">
        <v>2.8</v>
      </c>
      <c r="M28" s="46"/>
      <c r="N28" s="81">
        <v>4</v>
      </c>
      <c r="O28" s="46"/>
      <c r="P28" s="81">
        <v>4</v>
      </c>
      <c r="Q28" s="47"/>
      <c r="R28" s="46"/>
      <c r="S28" s="81">
        <v>4</v>
      </c>
      <c r="T28" s="46"/>
      <c r="U28" s="81">
        <v>1.8</v>
      </c>
      <c r="V28" s="46"/>
      <c r="W28" s="81">
        <v>1.7</v>
      </c>
      <c r="X28" s="47"/>
      <c r="Y28" s="47"/>
      <c r="Z28" s="47"/>
      <c r="AA28" s="46"/>
      <c r="AB28" s="3">
        <v>2.4</v>
      </c>
      <c r="AC28" s="50">
        <v>2.4</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0.98099999999999998</v>
      </c>
      <c r="K31" s="46"/>
      <c r="L31" s="83">
        <v>0.98099999999999998</v>
      </c>
      <c r="M31" s="46"/>
      <c r="N31" s="83">
        <v>0.98099999999999998</v>
      </c>
      <c r="O31" s="46"/>
      <c r="P31" s="83">
        <v>0.98099999999999998</v>
      </c>
      <c r="Q31" s="47"/>
      <c r="R31" s="46"/>
      <c r="S31" s="83">
        <v>0.97299999999999998</v>
      </c>
      <c r="T31" s="46"/>
      <c r="U31" s="83">
        <v>0.97699999999999998</v>
      </c>
      <c r="V31" s="46"/>
      <c r="W31" s="83">
        <v>0.97699999999999998</v>
      </c>
      <c r="X31" s="47"/>
      <c r="Y31" s="47"/>
      <c r="Z31" s="47"/>
      <c r="AA31" s="46"/>
      <c r="AB31" s="7">
        <v>0.97699999999999998</v>
      </c>
      <c r="AC31" s="53">
        <v>0.97699999999999998</v>
      </c>
      <c r="AD31" s="47"/>
      <c r="AE31" s="46"/>
      <c r="AF31" s="8">
        <v>0.97299999999999998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2.7</v>
      </c>
      <c r="K33" s="46"/>
      <c r="L33" s="82">
        <v>2.7</v>
      </c>
      <c r="M33" s="46"/>
      <c r="N33" s="82">
        <v>3.9</v>
      </c>
      <c r="O33" s="46"/>
      <c r="P33" s="82">
        <v>3.9</v>
      </c>
      <c r="Q33" s="47"/>
      <c r="R33" s="46"/>
      <c r="S33" s="82">
        <v>3.9</v>
      </c>
      <c r="T33" s="46"/>
      <c r="U33" s="82">
        <v>1.7</v>
      </c>
      <c r="V33" s="46"/>
      <c r="W33" s="82">
        <v>1.7</v>
      </c>
      <c r="X33" s="47"/>
      <c r="Y33" s="47"/>
      <c r="Z33" s="47"/>
      <c r="AA33" s="46"/>
      <c r="AB33" s="9">
        <v>2.4</v>
      </c>
      <c r="AC33" s="52">
        <v>2.4</v>
      </c>
      <c r="AD33" s="47"/>
      <c r="AE33" s="46"/>
      <c r="AF33" s="10">
        <v>2.4</v>
      </c>
    </row>
    <row r="34" spans="5:32" ht="20.25" customHeight="1" x14ac:dyDescent="0.25">
      <c r="E34" s="48" t="s">
        <v>662</v>
      </c>
      <c r="F34" s="47"/>
      <c r="G34" s="47"/>
      <c r="H34" s="47"/>
      <c r="I34" s="49"/>
      <c r="J34" s="80">
        <v>0.1</v>
      </c>
      <c r="K34" s="46"/>
      <c r="L34" s="80">
        <v>0.1</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1163</v>
      </c>
      <c r="K35" s="46"/>
      <c r="L35" s="80" t="s">
        <v>1163</v>
      </c>
      <c r="M35" s="46"/>
      <c r="N35" s="80" t="s">
        <v>1163</v>
      </c>
      <c r="O35" s="46"/>
      <c r="P35" s="80" t="s">
        <v>1163</v>
      </c>
      <c r="Q35" s="47"/>
      <c r="R35" s="46"/>
      <c r="S35" s="80" t="s">
        <v>1163</v>
      </c>
      <c r="T35" s="46"/>
      <c r="U35" s="80" t="s">
        <v>1163</v>
      </c>
      <c r="V35" s="46"/>
      <c r="W35" s="80" t="s">
        <v>1163</v>
      </c>
      <c r="X35" s="47"/>
      <c r="Y35" s="47"/>
      <c r="Z35" s="47"/>
      <c r="AA35" s="46"/>
      <c r="AB35" s="5" t="s">
        <v>1163</v>
      </c>
      <c r="AC35" s="45" t="s">
        <v>1163</v>
      </c>
      <c r="AD35" s="47"/>
      <c r="AE35" s="46"/>
      <c r="AF35" s="6" t="s">
        <v>1163</v>
      </c>
    </row>
    <row r="36" spans="5:32" ht="13.15" customHeight="1" x14ac:dyDescent="0.25">
      <c r="E36" s="48" t="s">
        <v>337</v>
      </c>
      <c r="F36" s="47"/>
      <c r="G36" s="47"/>
      <c r="H36" s="47"/>
      <c r="I36" s="49"/>
      <c r="J36" s="81">
        <v>2.7</v>
      </c>
      <c r="K36" s="46"/>
      <c r="L36" s="81">
        <v>2.7</v>
      </c>
      <c r="M36" s="46"/>
      <c r="N36" s="81">
        <v>3.9</v>
      </c>
      <c r="O36" s="46"/>
      <c r="P36" s="81">
        <v>3.9</v>
      </c>
      <c r="Q36" s="47"/>
      <c r="R36" s="46"/>
      <c r="S36" s="81">
        <v>3.9</v>
      </c>
      <c r="T36" s="46"/>
      <c r="U36" s="81">
        <v>1.7</v>
      </c>
      <c r="V36" s="46"/>
      <c r="W36" s="81">
        <v>1.7</v>
      </c>
      <c r="X36" s="47"/>
      <c r="Y36" s="47"/>
      <c r="Z36" s="47"/>
      <c r="AA36" s="46"/>
      <c r="AB36" s="3">
        <v>2.4</v>
      </c>
      <c r="AC36" s="50">
        <v>2.4</v>
      </c>
      <c r="AD36" s="47"/>
      <c r="AE36" s="46"/>
      <c r="AF36" s="4">
        <v>2.4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2.7</v>
      </c>
      <c r="K39" s="46"/>
      <c r="L39" s="81">
        <v>2.7</v>
      </c>
      <c r="M39" s="46"/>
      <c r="N39" s="81">
        <v>2.7</v>
      </c>
      <c r="O39" s="46"/>
      <c r="P39" s="81">
        <v>2.7</v>
      </c>
      <c r="Q39" s="47"/>
      <c r="R39" s="46"/>
      <c r="S39" s="81">
        <v>2.7</v>
      </c>
      <c r="T39" s="46"/>
      <c r="U39" s="81">
        <v>2.7</v>
      </c>
      <c r="V39" s="46"/>
      <c r="W39" s="81">
        <v>2.7</v>
      </c>
      <c r="X39" s="47"/>
      <c r="Y39" s="47"/>
      <c r="Z39" s="47"/>
      <c r="AA39" s="46"/>
      <c r="AB39" s="3">
        <v>2.7</v>
      </c>
      <c r="AC39" s="50">
        <v>2.7</v>
      </c>
      <c r="AD39" s="47"/>
      <c r="AE39" s="46"/>
      <c r="AF39" s="4">
        <v>2.7</v>
      </c>
    </row>
    <row r="40" spans="5:32"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1">
        <v>0.8</v>
      </c>
      <c r="O45" s="46"/>
      <c r="P45" s="81">
        <v>0.8</v>
      </c>
      <c r="Q45" s="47"/>
      <c r="R45" s="46"/>
      <c r="S45" s="81">
        <v>0.8</v>
      </c>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1">
        <v>0.8</v>
      </c>
      <c r="O46" s="46"/>
      <c r="P46" s="81">
        <v>0.8</v>
      </c>
      <c r="Q46" s="47"/>
      <c r="R46" s="46"/>
      <c r="S46" s="81">
        <v>0.8</v>
      </c>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xma2cKenpJp9c3BPRkW5rCduo0Ar+uyJf4L7eJmWN+m01Hnorh1otOgrPcRq3IAA7hECY2kLXRDzQh+l8OzrQ==" saltValue="19ZjPEqyrTbAeIeV3D2on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B3811DB-490E-4A4C-BD02-EDDCE9924D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JUCR - Julia Creek (66/33kV)</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AJ53"/>
  <sheetViews>
    <sheetView showGridLines="0" topLeftCell="A25" zoomScale="160" zoomScaleNormal="160" workbookViewId="0">
      <selection activeCell="AK42" sqref="AK42: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1249</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1252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39.6</v>
      </c>
      <c r="K26" s="46"/>
      <c r="L26" s="81">
        <v>39.6</v>
      </c>
      <c r="M26" s="46"/>
      <c r="N26" s="81">
        <v>39.6</v>
      </c>
      <c r="O26" s="46"/>
      <c r="P26" s="81">
        <v>39.6</v>
      </c>
      <c r="Q26" s="47"/>
      <c r="R26" s="46"/>
      <c r="S26" s="81">
        <v>39.6</v>
      </c>
      <c r="T26" s="46"/>
      <c r="U26" s="81">
        <v>43.4</v>
      </c>
      <c r="V26" s="46"/>
      <c r="W26" s="81">
        <v>43.4</v>
      </c>
      <c r="X26" s="47"/>
      <c r="Y26" s="47"/>
      <c r="Z26" s="47"/>
      <c r="AA26" s="46"/>
      <c r="AB26" s="3">
        <v>43.4</v>
      </c>
      <c r="AC26" s="50">
        <v>43.4</v>
      </c>
      <c r="AD26" s="47"/>
      <c r="AE26" s="46"/>
      <c r="AF26" s="4">
        <v>43.4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4.8</v>
      </c>
      <c r="K28" s="46"/>
      <c r="L28" s="81">
        <v>4.8</v>
      </c>
      <c r="M28" s="46"/>
      <c r="N28" s="81">
        <v>4.8</v>
      </c>
      <c r="O28" s="46"/>
      <c r="P28" s="81">
        <v>4.8</v>
      </c>
      <c r="Q28" s="47"/>
      <c r="R28" s="46"/>
      <c r="S28" s="81">
        <v>4.9000000000000004</v>
      </c>
      <c r="T28" s="46"/>
      <c r="U28" s="81">
        <v>3.4</v>
      </c>
      <c r="V28" s="46"/>
      <c r="W28" s="81">
        <v>3.4</v>
      </c>
      <c r="X28" s="47"/>
      <c r="Y28" s="47"/>
      <c r="Z28" s="47"/>
      <c r="AA28" s="46"/>
      <c r="AB28" s="3">
        <v>3.3</v>
      </c>
      <c r="AC28" s="50">
        <v>3.3</v>
      </c>
      <c r="AD28" s="47"/>
      <c r="AE28" s="46"/>
      <c r="AF28" s="4">
        <v>3.3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4.7</v>
      </c>
      <c r="K33" s="46"/>
      <c r="L33" s="82">
        <v>4.7</v>
      </c>
      <c r="M33" s="46"/>
      <c r="N33" s="82">
        <v>4.7</v>
      </c>
      <c r="O33" s="46"/>
      <c r="P33" s="82">
        <v>4.7</v>
      </c>
      <c r="Q33" s="47"/>
      <c r="R33" s="46"/>
      <c r="S33" s="82">
        <v>4.8</v>
      </c>
      <c r="T33" s="46"/>
      <c r="U33" s="82">
        <v>3.3</v>
      </c>
      <c r="V33" s="46"/>
      <c r="W33" s="82">
        <v>3.3</v>
      </c>
      <c r="X33" s="47"/>
      <c r="Y33" s="47"/>
      <c r="Z33" s="47"/>
      <c r="AA33" s="46"/>
      <c r="AB33" s="9">
        <v>3.2</v>
      </c>
      <c r="AC33" s="52">
        <v>3.2</v>
      </c>
      <c r="AD33" s="47"/>
      <c r="AE33" s="46"/>
      <c r="AF33" s="10">
        <v>3.2</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1253</v>
      </c>
      <c r="K35" s="46"/>
      <c r="L35" s="80" t="s">
        <v>1253</v>
      </c>
      <c r="M35" s="46"/>
      <c r="N35" s="80" t="s">
        <v>1253</v>
      </c>
      <c r="O35" s="46"/>
      <c r="P35" s="80" t="s">
        <v>1253</v>
      </c>
      <c r="Q35" s="47"/>
      <c r="R35" s="46"/>
      <c r="S35" s="80" t="s">
        <v>1253</v>
      </c>
      <c r="T35" s="46"/>
      <c r="U35" s="80" t="s">
        <v>1253</v>
      </c>
      <c r="V35" s="46"/>
      <c r="W35" s="80" t="s">
        <v>1253</v>
      </c>
      <c r="X35" s="47"/>
      <c r="Y35" s="47"/>
      <c r="Z35" s="47"/>
      <c r="AA35" s="46"/>
      <c r="AB35" s="5" t="s">
        <v>1253</v>
      </c>
      <c r="AC35" s="45" t="s">
        <v>1253</v>
      </c>
      <c r="AD35" s="47"/>
      <c r="AE35" s="46"/>
      <c r="AF35" s="6" t="s">
        <v>1253</v>
      </c>
    </row>
    <row r="36" spans="5:32" ht="13.15" customHeight="1" x14ac:dyDescent="0.25">
      <c r="E36" s="48" t="s">
        <v>337</v>
      </c>
      <c r="F36" s="47"/>
      <c r="G36" s="47"/>
      <c r="H36" s="47"/>
      <c r="I36" s="49"/>
      <c r="J36" s="81">
        <v>4.7</v>
      </c>
      <c r="K36" s="46"/>
      <c r="L36" s="81">
        <v>4.7</v>
      </c>
      <c r="M36" s="46"/>
      <c r="N36" s="81">
        <v>4.7</v>
      </c>
      <c r="O36" s="46"/>
      <c r="P36" s="81">
        <v>4.7</v>
      </c>
      <c r="Q36" s="47"/>
      <c r="R36" s="46"/>
      <c r="S36" s="81">
        <v>4.8</v>
      </c>
      <c r="T36" s="46"/>
      <c r="U36" s="81">
        <v>3.3</v>
      </c>
      <c r="V36" s="46"/>
      <c r="W36" s="81">
        <v>3.3</v>
      </c>
      <c r="X36" s="47"/>
      <c r="Y36" s="47"/>
      <c r="Z36" s="47"/>
      <c r="AA36" s="46"/>
      <c r="AB36" s="3">
        <v>3.2</v>
      </c>
      <c r="AC36" s="50">
        <v>3.2</v>
      </c>
      <c r="AD36" s="47"/>
      <c r="AE36" s="46"/>
      <c r="AF36" s="4">
        <v>3.2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4.3</v>
      </c>
      <c r="K39" s="46"/>
      <c r="L39" s="81">
        <v>4.3</v>
      </c>
      <c r="M39" s="46"/>
      <c r="N39" s="81">
        <v>4.3</v>
      </c>
      <c r="O39" s="46"/>
      <c r="P39" s="81">
        <v>4.3</v>
      </c>
      <c r="Q39" s="47"/>
      <c r="R39" s="46"/>
      <c r="S39" s="81">
        <v>4.3</v>
      </c>
      <c r="T39" s="46"/>
      <c r="U39" s="81">
        <v>4.3</v>
      </c>
      <c r="V39" s="46"/>
      <c r="W39" s="81">
        <v>4.3</v>
      </c>
      <c r="X39" s="47"/>
      <c r="Y39" s="47"/>
      <c r="Z39" s="47"/>
      <c r="AA39" s="46"/>
      <c r="AB39" s="3">
        <v>4.3</v>
      </c>
      <c r="AC39" s="50">
        <v>4.3</v>
      </c>
      <c r="AD39" s="47"/>
      <c r="AE39" s="46"/>
      <c r="AF39" s="4">
        <v>4.3</v>
      </c>
    </row>
    <row r="40" spans="5:32" x14ac:dyDescent="0.25">
      <c r="E40" s="48" t="s">
        <v>346</v>
      </c>
      <c r="F40" s="47"/>
      <c r="G40" s="47"/>
      <c r="H40" s="47"/>
      <c r="I40" s="49"/>
      <c r="J40" s="81">
        <v>1.5</v>
      </c>
      <c r="K40" s="46"/>
      <c r="L40" s="81">
        <v>1.5</v>
      </c>
      <c r="M40" s="46"/>
      <c r="N40" s="81">
        <v>1.5</v>
      </c>
      <c r="O40" s="46"/>
      <c r="P40" s="81">
        <v>1.5</v>
      </c>
      <c r="Q40" s="47"/>
      <c r="R40" s="46"/>
      <c r="S40" s="81">
        <v>1.5</v>
      </c>
      <c r="T40" s="46"/>
      <c r="U40" s="81">
        <v>1.5</v>
      </c>
      <c r="V40" s="46"/>
      <c r="W40" s="81">
        <v>1.5</v>
      </c>
      <c r="X40" s="47"/>
      <c r="Y40" s="47"/>
      <c r="Z40" s="47"/>
      <c r="AA40" s="46"/>
      <c r="AB40" s="3">
        <v>1.5</v>
      </c>
      <c r="AC40" s="50">
        <v>1.5</v>
      </c>
      <c r="AD40" s="47"/>
      <c r="AE40" s="46"/>
      <c r="AF40" s="4">
        <v>1.5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19</v>
      </c>
      <c r="K43" s="46"/>
      <c r="L43" s="81">
        <v>19</v>
      </c>
      <c r="M43" s="46"/>
      <c r="N43" s="81">
        <v>19</v>
      </c>
      <c r="O43" s="46"/>
      <c r="P43" s="81">
        <v>19</v>
      </c>
      <c r="Q43" s="47"/>
      <c r="R43" s="46"/>
      <c r="S43" s="81">
        <v>19</v>
      </c>
      <c r="T43" s="46"/>
      <c r="U43" s="81">
        <v>19</v>
      </c>
      <c r="V43" s="46"/>
      <c r="W43" s="81">
        <v>19</v>
      </c>
      <c r="X43" s="47"/>
      <c r="Y43" s="47"/>
      <c r="Z43" s="47"/>
      <c r="AA43" s="46"/>
      <c r="AB43" s="3">
        <v>19</v>
      </c>
      <c r="AC43" s="50">
        <v>19</v>
      </c>
      <c r="AD43" s="47"/>
      <c r="AE43" s="46"/>
      <c r="AF43" s="4">
        <v>19</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3pabiC5WYkQdZOdogMQGW7h4rv4VEUmgjtVxYZxYJurpcXUhR7mcnaD70yWbdwYFKFO8nrcukogM3PTirGVcw==" saltValue="hlnzCpNiukcjZoXfhTQz/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8793D42-E90B-4198-871F-5D685BDF70F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JUPO - Jubilee Pocket (66/11kV)</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AK53"/>
  <sheetViews>
    <sheetView showGridLines="0" topLeftCell="A25" zoomScale="145" zoomScaleNormal="145" workbookViewId="0">
      <selection activeCell="AK44" sqref="AK44: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1254</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1256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1257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v>
      </c>
      <c r="K26" s="46"/>
      <c r="L26" s="81">
        <v>1</v>
      </c>
      <c r="M26" s="46"/>
      <c r="N26" s="81">
        <v>1</v>
      </c>
      <c r="O26" s="46"/>
      <c r="P26" s="81">
        <v>1</v>
      </c>
      <c r="Q26" s="47"/>
      <c r="R26" s="46"/>
      <c r="S26" s="81">
        <v>1</v>
      </c>
      <c r="T26" s="46"/>
      <c r="U26" s="81">
        <v>1</v>
      </c>
      <c r="V26" s="46"/>
      <c r="W26" s="81">
        <v>1</v>
      </c>
      <c r="X26" s="47"/>
      <c r="Y26" s="47"/>
      <c r="Z26" s="47"/>
      <c r="AA26" s="46"/>
      <c r="AB26" s="3">
        <v>1</v>
      </c>
      <c r="AC26" s="50">
        <v>1</v>
      </c>
      <c r="AD26" s="47"/>
      <c r="AE26" s="46"/>
      <c r="AF26" s="4">
        <v>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0.8</v>
      </c>
      <c r="K28" s="46"/>
      <c r="L28" s="81">
        <v>0.8</v>
      </c>
      <c r="M28" s="46"/>
      <c r="N28" s="81">
        <v>0.8</v>
      </c>
      <c r="O28" s="46"/>
      <c r="P28" s="81">
        <v>0.8</v>
      </c>
      <c r="Q28" s="47"/>
      <c r="R28" s="46"/>
      <c r="S28" s="81">
        <v>0.9</v>
      </c>
      <c r="T28" s="46"/>
      <c r="U28" s="81">
        <v>1</v>
      </c>
      <c r="V28" s="46"/>
      <c r="W28" s="81">
        <v>1</v>
      </c>
      <c r="X28" s="47"/>
      <c r="Y28" s="47"/>
      <c r="Z28" s="47"/>
      <c r="AA28" s="46"/>
      <c r="AB28" s="3">
        <v>1</v>
      </c>
      <c r="AC28" s="50">
        <v>1</v>
      </c>
      <c r="AD28" s="47"/>
      <c r="AE28" s="46"/>
      <c r="AF28" s="4">
        <v>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0.98299999999999998</v>
      </c>
      <c r="K31" s="46"/>
      <c r="L31" s="83">
        <v>0.98299999999999998</v>
      </c>
      <c r="M31" s="46"/>
      <c r="N31" s="83">
        <v>0.98299999999999998</v>
      </c>
      <c r="O31" s="46"/>
      <c r="P31" s="83">
        <v>0.98299999999999998</v>
      </c>
      <c r="Q31" s="47"/>
      <c r="R31" s="46"/>
      <c r="S31" s="83">
        <v>0.98299999999999998</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0.8</v>
      </c>
      <c r="K33" s="46"/>
      <c r="L33" s="82">
        <v>0.8</v>
      </c>
      <c r="M33" s="46"/>
      <c r="N33" s="82">
        <v>0.8</v>
      </c>
      <c r="O33" s="46"/>
      <c r="P33" s="82">
        <v>0.8</v>
      </c>
      <c r="Q33" s="47"/>
      <c r="R33" s="46"/>
      <c r="S33" s="82">
        <v>0.8</v>
      </c>
      <c r="T33" s="46"/>
      <c r="U33" s="82">
        <v>0.9</v>
      </c>
      <c r="V33" s="46"/>
      <c r="W33" s="82">
        <v>0.9</v>
      </c>
      <c r="X33" s="47"/>
      <c r="Y33" s="47"/>
      <c r="Z33" s="47"/>
      <c r="AA33" s="46"/>
      <c r="AB33" s="9">
        <v>0.9</v>
      </c>
      <c r="AC33" s="52">
        <v>0.9</v>
      </c>
      <c r="AD33" s="47"/>
      <c r="AE33" s="46"/>
      <c r="AF33" s="10">
        <v>0.9</v>
      </c>
    </row>
    <row r="34" spans="5:37"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7"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7" ht="13.15" customHeight="1" x14ac:dyDescent="0.25">
      <c r="E36" s="48" t="s">
        <v>337</v>
      </c>
      <c r="F36" s="47"/>
      <c r="G36" s="47"/>
      <c r="H36" s="47"/>
      <c r="I36" s="49"/>
      <c r="J36" s="81">
        <v>0.8</v>
      </c>
      <c r="K36" s="46"/>
      <c r="L36" s="81">
        <v>0.8</v>
      </c>
      <c r="M36" s="46"/>
      <c r="N36" s="81">
        <v>0.8</v>
      </c>
      <c r="O36" s="46"/>
      <c r="P36" s="81">
        <v>0.8</v>
      </c>
      <c r="Q36" s="47"/>
      <c r="R36" s="46"/>
      <c r="S36" s="81">
        <v>0.8</v>
      </c>
      <c r="T36" s="46"/>
      <c r="U36" s="81">
        <v>0.9</v>
      </c>
      <c r="V36" s="46"/>
      <c r="W36" s="81">
        <v>0.9</v>
      </c>
      <c r="X36" s="47"/>
      <c r="Y36" s="47"/>
      <c r="Z36" s="47"/>
      <c r="AA36" s="46"/>
      <c r="AB36" s="3">
        <v>0.9</v>
      </c>
      <c r="AC36" s="50">
        <v>0.9</v>
      </c>
      <c r="AD36" s="47"/>
      <c r="AE36" s="46"/>
      <c r="AF36" s="4">
        <v>0.9</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1.1000000000000001</v>
      </c>
      <c r="K39" s="46"/>
      <c r="L39" s="81">
        <v>1.1000000000000001</v>
      </c>
      <c r="M39" s="46"/>
      <c r="N39" s="81">
        <v>1.1000000000000001</v>
      </c>
      <c r="O39" s="46"/>
      <c r="P39" s="81">
        <v>1.1000000000000001</v>
      </c>
      <c r="Q39" s="47"/>
      <c r="R39" s="46"/>
      <c r="S39" s="81">
        <v>1.1000000000000001</v>
      </c>
      <c r="T39" s="46"/>
      <c r="U39" s="81">
        <v>1.1000000000000001</v>
      </c>
      <c r="V39" s="46"/>
      <c r="W39" s="81">
        <v>1.1000000000000001</v>
      </c>
      <c r="X39" s="47"/>
      <c r="Y39" s="47"/>
      <c r="Z39" s="47"/>
      <c r="AA39" s="46"/>
      <c r="AB39" s="3">
        <v>1.1000000000000001</v>
      </c>
      <c r="AC39" s="50">
        <v>1.1000000000000001</v>
      </c>
      <c r="AD39" s="47"/>
      <c r="AE39" s="46"/>
      <c r="AF39" s="4">
        <v>1.1000000000000001</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v>
      </c>
      <c r="K43" s="46"/>
      <c r="L43" s="81">
        <v>2</v>
      </c>
      <c r="M43" s="46"/>
      <c r="N43" s="81">
        <v>2</v>
      </c>
      <c r="O43" s="46"/>
      <c r="P43" s="81">
        <v>2</v>
      </c>
      <c r="Q43" s="47"/>
      <c r="R43" s="46"/>
      <c r="S43" s="81">
        <v>2</v>
      </c>
      <c r="T43" s="46"/>
      <c r="U43" s="81">
        <v>2</v>
      </c>
      <c r="V43" s="46"/>
      <c r="W43" s="81">
        <v>2</v>
      </c>
      <c r="X43" s="47"/>
      <c r="Y43" s="47"/>
      <c r="Z43" s="47"/>
      <c r="AA43" s="46"/>
      <c r="AB43" s="3">
        <v>2</v>
      </c>
      <c r="AC43" s="50">
        <v>2</v>
      </c>
      <c r="AD43" s="47"/>
      <c r="AE43" s="46"/>
      <c r="AF43" s="4">
        <v>2</v>
      </c>
    </row>
    <row r="44" spans="5:37"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xsxmbrLXlLMPlzbgzRRXutS/277DUjRE1aUGCbFemO8prG5s6vvpFJ01DyoRbtJ8ck6eSRW9SoQ0wSXH7eohQ==" saltValue="D40KouEsX0lX6FJkdB8RQ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F941219-BA09-427F-AE22-06C040FE76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KAIM - Kaimkillenbun (33/11kV)</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AJ53"/>
  <sheetViews>
    <sheetView showGridLines="0" topLeftCell="A31" zoomScale="175" zoomScaleNormal="175" workbookViewId="0">
      <selection activeCell="AK42" sqref="AK42:AN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1258</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1260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1261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v>
      </c>
      <c r="K26" s="46"/>
      <c r="L26" s="81">
        <v>7</v>
      </c>
      <c r="M26" s="46"/>
      <c r="N26" s="81">
        <v>7</v>
      </c>
      <c r="O26" s="46"/>
      <c r="P26" s="81">
        <v>7</v>
      </c>
      <c r="Q26" s="47"/>
      <c r="R26" s="46"/>
      <c r="S26" s="81">
        <v>7</v>
      </c>
      <c r="T26" s="46"/>
      <c r="U26" s="81">
        <v>8.1999999999999993</v>
      </c>
      <c r="V26" s="46"/>
      <c r="W26" s="81">
        <v>8.1999999999999993</v>
      </c>
      <c r="X26" s="47"/>
      <c r="Y26" s="47"/>
      <c r="Z26" s="47"/>
      <c r="AA26" s="46"/>
      <c r="AB26" s="3">
        <v>8.1999999999999993</v>
      </c>
      <c r="AC26" s="50">
        <v>8.1999999999999993</v>
      </c>
      <c r="AD26" s="47"/>
      <c r="AE26" s="46"/>
      <c r="AF26" s="4">
        <v>8.1999999999999993</v>
      </c>
    </row>
    <row r="27" spans="4:32" ht="20.25" customHeight="1" x14ac:dyDescent="0.25">
      <c r="E27" s="48" t="s">
        <v>319</v>
      </c>
      <c r="F27" s="47"/>
      <c r="G27" s="47"/>
      <c r="H27" s="47"/>
      <c r="I27" s="49"/>
      <c r="J27" s="81">
        <v>0.6</v>
      </c>
      <c r="K27" s="46"/>
      <c r="L27" s="81">
        <v>0.6</v>
      </c>
      <c r="M27" s="46"/>
      <c r="N27" s="81">
        <v>0.6</v>
      </c>
      <c r="O27" s="46"/>
      <c r="P27" s="81">
        <v>0.6</v>
      </c>
      <c r="Q27" s="47"/>
      <c r="R27" s="46"/>
      <c r="S27" s="81">
        <v>0.6</v>
      </c>
      <c r="T27" s="46"/>
      <c r="U27" s="81">
        <v>0.6</v>
      </c>
      <c r="V27" s="46"/>
      <c r="W27" s="81">
        <v>0.6</v>
      </c>
      <c r="X27" s="47"/>
      <c r="Y27" s="47"/>
      <c r="Z27" s="47"/>
      <c r="AA27" s="46"/>
      <c r="AB27" s="3">
        <v>0.6</v>
      </c>
      <c r="AC27" s="50">
        <v>0.6</v>
      </c>
      <c r="AD27" s="47"/>
      <c r="AE27" s="46"/>
      <c r="AF27" s="4">
        <v>0.6</v>
      </c>
    </row>
    <row r="28" spans="4:32" ht="13.15" customHeight="1" x14ac:dyDescent="0.25">
      <c r="E28" s="48" t="s">
        <v>321</v>
      </c>
      <c r="F28" s="47"/>
      <c r="G28" s="47"/>
      <c r="H28" s="47"/>
      <c r="I28" s="49"/>
      <c r="J28" s="81">
        <v>4.4000000000000004</v>
      </c>
      <c r="K28" s="46"/>
      <c r="L28" s="81">
        <v>4.4000000000000004</v>
      </c>
      <c r="M28" s="46"/>
      <c r="N28" s="81">
        <v>4.3</v>
      </c>
      <c r="O28" s="46"/>
      <c r="P28" s="81">
        <v>4.4000000000000004</v>
      </c>
      <c r="Q28" s="47"/>
      <c r="R28" s="46"/>
      <c r="S28" s="81">
        <v>4.4000000000000004</v>
      </c>
      <c r="T28" s="46"/>
      <c r="U28" s="81">
        <v>3.5</v>
      </c>
      <c r="V28" s="46"/>
      <c r="W28" s="81">
        <v>3.5</v>
      </c>
      <c r="X28" s="47"/>
      <c r="Y28" s="47"/>
      <c r="Z28" s="47"/>
      <c r="AA28" s="46"/>
      <c r="AB28" s="3">
        <v>3.5</v>
      </c>
      <c r="AC28" s="50">
        <v>3.5</v>
      </c>
      <c r="AD28" s="47"/>
      <c r="AE28" s="46"/>
      <c r="AF28" s="4">
        <v>3.5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0.88500000000000001</v>
      </c>
      <c r="K31" s="46"/>
      <c r="L31" s="83">
        <v>0.88500000000000001</v>
      </c>
      <c r="M31" s="46"/>
      <c r="N31" s="83">
        <v>0.88500000000000001</v>
      </c>
      <c r="O31" s="46"/>
      <c r="P31" s="83">
        <v>0.88500000000000001</v>
      </c>
      <c r="Q31" s="47"/>
      <c r="R31" s="46"/>
      <c r="S31" s="83">
        <v>0.88500000000000001</v>
      </c>
      <c r="T31" s="46"/>
      <c r="U31" s="83">
        <v>0.96199999999999997</v>
      </c>
      <c r="V31" s="46"/>
      <c r="W31" s="83">
        <v>0.96199999999999997</v>
      </c>
      <c r="X31" s="47"/>
      <c r="Y31" s="47"/>
      <c r="Z31" s="47"/>
      <c r="AA31" s="46"/>
      <c r="AB31" s="7">
        <v>0.96199999999999997</v>
      </c>
      <c r="AC31" s="53">
        <v>0.96199999999999997</v>
      </c>
      <c r="AD31" s="47"/>
      <c r="AE31" s="46"/>
      <c r="AF31" s="8">
        <v>0.96199999999999997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4.3</v>
      </c>
      <c r="K33" s="46"/>
      <c r="L33" s="82">
        <v>4.3</v>
      </c>
      <c r="M33" s="46"/>
      <c r="N33" s="82">
        <v>4.2</v>
      </c>
      <c r="O33" s="46"/>
      <c r="P33" s="82">
        <v>4.3</v>
      </c>
      <c r="Q33" s="47"/>
      <c r="R33" s="46"/>
      <c r="S33" s="82">
        <v>4.3</v>
      </c>
      <c r="T33" s="46"/>
      <c r="U33" s="82">
        <v>3.6</v>
      </c>
      <c r="V33" s="46"/>
      <c r="W33" s="82">
        <v>3.6</v>
      </c>
      <c r="X33" s="47"/>
      <c r="Y33" s="47"/>
      <c r="Z33" s="47"/>
      <c r="AA33" s="46"/>
      <c r="AB33" s="9">
        <v>3.6</v>
      </c>
      <c r="AC33" s="52">
        <v>3.6</v>
      </c>
      <c r="AD33" s="47"/>
      <c r="AE33" s="46"/>
      <c r="AF33" s="10">
        <v>3.6</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1263</v>
      </c>
      <c r="K35" s="46"/>
      <c r="L35" s="80" t="s">
        <v>1263</v>
      </c>
      <c r="M35" s="46"/>
      <c r="N35" s="80" t="s">
        <v>1263</v>
      </c>
      <c r="O35" s="46"/>
      <c r="P35" s="80" t="s">
        <v>1263</v>
      </c>
      <c r="Q35" s="47"/>
      <c r="R35" s="46"/>
      <c r="S35" s="80" t="s">
        <v>1263</v>
      </c>
      <c r="T35" s="46"/>
      <c r="U35" s="80" t="s">
        <v>1263</v>
      </c>
      <c r="V35" s="46"/>
      <c r="W35" s="80" t="s">
        <v>1263</v>
      </c>
      <c r="X35" s="47"/>
      <c r="Y35" s="47"/>
      <c r="Z35" s="47"/>
      <c r="AA35" s="46"/>
      <c r="AB35" s="5" t="s">
        <v>1263</v>
      </c>
      <c r="AC35" s="45" t="s">
        <v>1263</v>
      </c>
      <c r="AD35" s="47"/>
      <c r="AE35" s="46"/>
      <c r="AF35" s="6" t="s">
        <v>1263</v>
      </c>
    </row>
    <row r="36" spans="5:32" ht="13.15" customHeight="1" x14ac:dyDescent="0.25">
      <c r="E36" s="48" t="s">
        <v>337</v>
      </c>
      <c r="F36" s="47"/>
      <c r="G36" s="47"/>
      <c r="H36" s="47"/>
      <c r="I36" s="49"/>
      <c r="J36" s="81">
        <v>4.3</v>
      </c>
      <c r="K36" s="46"/>
      <c r="L36" s="81">
        <v>4.3</v>
      </c>
      <c r="M36" s="46"/>
      <c r="N36" s="81">
        <v>4.2</v>
      </c>
      <c r="O36" s="46"/>
      <c r="P36" s="81">
        <v>4.3</v>
      </c>
      <c r="Q36" s="47"/>
      <c r="R36" s="46"/>
      <c r="S36" s="81">
        <v>4.3</v>
      </c>
      <c r="T36" s="46"/>
      <c r="U36" s="81">
        <v>3.6</v>
      </c>
      <c r="V36" s="46"/>
      <c r="W36" s="81">
        <v>3.6</v>
      </c>
      <c r="X36" s="47"/>
      <c r="Y36" s="47"/>
      <c r="Z36" s="47"/>
      <c r="AA36" s="46"/>
      <c r="AB36" s="3">
        <v>3.6</v>
      </c>
      <c r="AC36" s="50">
        <v>3.6</v>
      </c>
      <c r="AD36" s="47"/>
      <c r="AE36" s="46"/>
      <c r="AF36" s="4">
        <v>3.6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1.3</v>
      </c>
      <c r="K39" s="46"/>
      <c r="L39" s="81">
        <v>1.3</v>
      </c>
      <c r="M39" s="46"/>
      <c r="N39" s="81">
        <v>1.3</v>
      </c>
      <c r="O39" s="46"/>
      <c r="P39" s="81">
        <v>1.3</v>
      </c>
      <c r="Q39" s="47"/>
      <c r="R39" s="46"/>
      <c r="S39" s="81">
        <v>1.3</v>
      </c>
      <c r="T39" s="46"/>
      <c r="U39" s="81">
        <v>1.3</v>
      </c>
      <c r="V39" s="46"/>
      <c r="W39" s="81">
        <v>1.3</v>
      </c>
      <c r="X39" s="47"/>
      <c r="Y39" s="47"/>
      <c r="Z39" s="47"/>
      <c r="AA39" s="46"/>
      <c r="AB39" s="3">
        <v>1.3</v>
      </c>
      <c r="AC39" s="50">
        <v>1.3</v>
      </c>
      <c r="AD39" s="47"/>
      <c r="AE39" s="46"/>
      <c r="AF39" s="4">
        <v>1.3</v>
      </c>
    </row>
    <row r="40" spans="5:32" x14ac:dyDescent="0.25">
      <c r="E40" s="48" t="s">
        <v>346</v>
      </c>
      <c r="F40" s="47"/>
      <c r="G40" s="47"/>
      <c r="H40" s="47"/>
      <c r="I40" s="49"/>
      <c r="J40" s="81">
        <v>1.8</v>
      </c>
      <c r="K40" s="46"/>
      <c r="L40" s="81">
        <v>1.8</v>
      </c>
      <c r="M40" s="46"/>
      <c r="N40" s="81">
        <v>1.8</v>
      </c>
      <c r="O40" s="46"/>
      <c r="P40" s="81">
        <v>1.8</v>
      </c>
      <c r="Q40" s="47"/>
      <c r="R40" s="46"/>
      <c r="S40" s="81">
        <v>1.8</v>
      </c>
      <c r="T40" s="46"/>
      <c r="U40" s="81">
        <v>1.8</v>
      </c>
      <c r="V40" s="46"/>
      <c r="W40" s="81">
        <v>1.8</v>
      </c>
      <c r="X40" s="47"/>
      <c r="Y40" s="47"/>
      <c r="Z40" s="47"/>
      <c r="AA40" s="46"/>
      <c r="AB40" s="3">
        <v>1.8</v>
      </c>
      <c r="AC40" s="50">
        <v>1.8</v>
      </c>
      <c r="AD40" s="47"/>
      <c r="AE40" s="46"/>
      <c r="AF40" s="4">
        <v>1.8</v>
      </c>
    </row>
    <row r="41" spans="5:32" x14ac:dyDescent="0.25">
      <c r="E41" s="48" t="s">
        <v>348</v>
      </c>
      <c r="F41" s="47"/>
      <c r="G41" s="47"/>
      <c r="H41" s="47"/>
      <c r="I41" s="49"/>
      <c r="J41" s="81">
        <v>3</v>
      </c>
      <c r="K41" s="46"/>
      <c r="L41" s="81">
        <v>3</v>
      </c>
      <c r="M41" s="46"/>
      <c r="N41" s="81">
        <v>3</v>
      </c>
      <c r="O41" s="46"/>
      <c r="P41" s="81">
        <v>3</v>
      </c>
      <c r="Q41" s="47"/>
      <c r="R41" s="46"/>
      <c r="S41" s="81">
        <v>3</v>
      </c>
      <c r="T41" s="46"/>
      <c r="U41" s="81">
        <v>3</v>
      </c>
      <c r="V41" s="46"/>
      <c r="W41" s="81">
        <v>3</v>
      </c>
      <c r="X41" s="47"/>
      <c r="Y41" s="47"/>
      <c r="Z41" s="47"/>
      <c r="AA41" s="46"/>
      <c r="AB41" s="3">
        <v>3</v>
      </c>
      <c r="AC41" s="50">
        <v>3</v>
      </c>
      <c r="AD41" s="47"/>
      <c r="AE41" s="46"/>
      <c r="AF41" s="4">
        <v>3</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7.5</v>
      </c>
      <c r="K43" s="46"/>
      <c r="L43" s="81">
        <v>7.5</v>
      </c>
      <c r="M43" s="46"/>
      <c r="N43" s="81">
        <v>7.5</v>
      </c>
      <c r="O43" s="46"/>
      <c r="P43" s="81">
        <v>7.5</v>
      </c>
      <c r="Q43" s="47"/>
      <c r="R43" s="46"/>
      <c r="S43" s="81">
        <v>7.5</v>
      </c>
      <c r="T43" s="46"/>
      <c r="U43" s="81">
        <v>7.5</v>
      </c>
      <c r="V43" s="46"/>
      <c r="W43" s="81">
        <v>7.5</v>
      </c>
      <c r="X43" s="47"/>
      <c r="Y43" s="47"/>
      <c r="Z43" s="47"/>
      <c r="AA43" s="46"/>
      <c r="AB43" s="3">
        <v>7.5</v>
      </c>
      <c r="AC43" s="50">
        <v>7.5</v>
      </c>
      <c r="AD43" s="47"/>
      <c r="AE43" s="46"/>
      <c r="AF43" s="4">
        <v>7.5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Vucs+0aI0dWgS6buDRqC7DqGiiGd+Jl4708mqegtg/j9xJyeqBp1/VI0Ou8yCMuYX4wV0Mik1wOgv7ho8rj1Q==" saltValue="iGvBPmOiahuRbiPA1K0vl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E3286CB-7D8F-4BCA-9119-96AFE64165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KALA - Kalamia (66/11kV)</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AK53"/>
  <sheetViews>
    <sheetView showGridLines="0" topLeftCell="A28" zoomScale="145" zoomScaleNormal="145" workbookViewId="0">
      <selection activeCell="AK42" sqref="AK42: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1264</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36.799999999999997</v>
      </c>
      <c r="K26" s="46"/>
      <c r="L26" s="81">
        <v>36.799999999999997</v>
      </c>
      <c r="M26" s="46"/>
      <c r="N26" s="81">
        <v>36.799999999999997</v>
      </c>
      <c r="O26" s="46"/>
      <c r="P26" s="81">
        <v>36.799999999999997</v>
      </c>
      <c r="Q26" s="47"/>
      <c r="R26" s="46"/>
      <c r="S26" s="81">
        <v>36.799999999999997</v>
      </c>
      <c r="T26" s="46"/>
      <c r="U26" s="81">
        <v>38.4</v>
      </c>
      <c r="V26" s="46"/>
      <c r="W26" s="81">
        <v>38.4</v>
      </c>
      <c r="X26" s="47"/>
      <c r="Y26" s="47"/>
      <c r="Z26" s="47"/>
      <c r="AA26" s="46"/>
      <c r="AB26" s="3">
        <v>38.4</v>
      </c>
      <c r="AC26" s="50">
        <v>38.4</v>
      </c>
      <c r="AD26" s="47"/>
      <c r="AE26" s="46"/>
      <c r="AF26" s="4">
        <v>38.4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12.4</v>
      </c>
      <c r="K28" s="46"/>
      <c r="L28" s="81">
        <v>12.3</v>
      </c>
      <c r="M28" s="46"/>
      <c r="N28" s="81">
        <v>12.2</v>
      </c>
      <c r="O28" s="46"/>
      <c r="P28" s="81">
        <v>12.3</v>
      </c>
      <c r="Q28" s="47"/>
      <c r="R28" s="46"/>
      <c r="S28" s="81">
        <v>12.4</v>
      </c>
      <c r="T28" s="46"/>
      <c r="U28" s="81">
        <v>8</v>
      </c>
      <c r="V28" s="46"/>
      <c r="W28" s="81">
        <v>8</v>
      </c>
      <c r="X28" s="47"/>
      <c r="Y28" s="47"/>
      <c r="Z28" s="47"/>
      <c r="AA28" s="46"/>
      <c r="AB28" s="3">
        <v>7.9</v>
      </c>
      <c r="AC28" s="50">
        <v>7.9</v>
      </c>
      <c r="AD28" s="47"/>
      <c r="AE28" s="46"/>
      <c r="AF28" s="4">
        <v>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v>
      </c>
      <c r="K31" s="46"/>
      <c r="L31" s="83">
        <v>0.97</v>
      </c>
      <c r="M31" s="46"/>
      <c r="N31" s="83">
        <v>0.97</v>
      </c>
      <c r="O31" s="46"/>
      <c r="P31" s="83">
        <v>0.97</v>
      </c>
      <c r="Q31" s="47"/>
      <c r="R31" s="46"/>
      <c r="S31" s="83">
        <v>0.97</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18.399999999999999</v>
      </c>
      <c r="K32" s="46"/>
      <c r="L32" s="81">
        <v>18.399999999999999</v>
      </c>
      <c r="M32" s="46"/>
      <c r="N32" s="81">
        <v>18.399999999999999</v>
      </c>
      <c r="O32" s="46"/>
      <c r="P32" s="81">
        <v>18.399999999999999</v>
      </c>
      <c r="Q32" s="47"/>
      <c r="R32" s="46"/>
      <c r="S32" s="81">
        <v>18.399999999999999</v>
      </c>
      <c r="T32" s="46"/>
      <c r="U32" s="81">
        <v>20</v>
      </c>
      <c r="V32" s="46"/>
      <c r="W32" s="81">
        <v>20</v>
      </c>
      <c r="X32" s="47"/>
      <c r="Y32" s="47"/>
      <c r="Z32" s="47"/>
      <c r="AA32" s="46"/>
      <c r="AB32" s="3">
        <v>20</v>
      </c>
      <c r="AC32" s="50">
        <v>20</v>
      </c>
      <c r="AD32" s="47"/>
      <c r="AE32" s="46"/>
      <c r="AF32" s="4">
        <v>20</v>
      </c>
    </row>
    <row r="33" spans="5:37" ht="13.15" customHeight="1" x14ac:dyDescent="0.25">
      <c r="E33" s="51" t="s">
        <v>331</v>
      </c>
      <c r="F33" s="47"/>
      <c r="G33" s="47"/>
      <c r="H33" s="47"/>
      <c r="I33" s="49"/>
      <c r="J33" s="82">
        <v>11.8</v>
      </c>
      <c r="K33" s="46"/>
      <c r="L33" s="82">
        <v>11.7</v>
      </c>
      <c r="M33" s="46"/>
      <c r="N33" s="82">
        <v>11.7</v>
      </c>
      <c r="O33" s="46"/>
      <c r="P33" s="82">
        <v>11.7</v>
      </c>
      <c r="Q33" s="47"/>
      <c r="R33" s="46"/>
      <c r="S33" s="82">
        <v>11.8</v>
      </c>
      <c r="T33" s="46"/>
      <c r="U33" s="82">
        <v>7.7</v>
      </c>
      <c r="V33" s="46"/>
      <c r="W33" s="82">
        <v>7.7</v>
      </c>
      <c r="X33" s="47"/>
      <c r="Y33" s="47"/>
      <c r="Z33" s="47"/>
      <c r="AA33" s="46"/>
      <c r="AB33" s="9">
        <v>7.7</v>
      </c>
      <c r="AC33" s="52">
        <v>7.7</v>
      </c>
      <c r="AD33" s="47"/>
      <c r="AE33" s="46"/>
      <c r="AF33" s="10">
        <v>7.7</v>
      </c>
    </row>
    <row r="34" spans="5:37" ht="20.25" customHeight="1" x14ac:dyDescent="0.25">
      <c r="E34" s="48" t="s">
        <v>662</v>
      </c>
      <c r="F34" s="47"/>
      <c r="G34" s="47"/>
      <c r="H34" s="47"/>
      <c r="I34" s="49"/>
      <c r="J34" s="80">
        <v>0.6</v>
      </c>
      <c r="K34" s="46"/>
      <c r="L34" s="80">
        <v>0.6</v>
      </c>
      <c r="M34" s="46"/>
      <c r="N34" s="80">
        <v>0.6</v>
      </c>
      <c r="O34" s="46"/>
      <c r="P34" s="80">
        <v>0.6</v>
      </c>
      <c r="Q34" s="47"/>
      <c r="R34" s="46"/>
      <c r="S34" s="80">
        <v>0.6</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28.5</v>
      </c>
      <c r="K43" s="46"/>
      <c r="L43" s="81">
        <v>28.5</v>
      </c>
      <c r="M43" s="46"/>
      <c r="N43" s="81">
        <v>28.5</v>
      </c>
      <c r="O43" s="46"/>
      <c r="P43" s="81">
        <v>28.5</v>
      </c>
      <c r="Q43" s="47"/>
      <c r="R43" s="46"/>
      <c r="S43" s="81">
        <v>28.5</v>
      </c>
      <c r="T43" s="46"/>
      <c r="U43" s="81">
        <v>28.5</v>
      </c>
      <c r="V43" s="46"/>
      <c r="W43" s="81">
        <v>28.5</v>
      </c>
      <c r="X43" s="47"/>
      <c r="Y43" s="47"/>
      <c r="Z43" s="47"/>
      <c r="AA43" s="46"/>
      <c r="AB43" s="3">
        <v>28.5</v>
      </c>
      <c r="AC43" s="50">
        <v>28.5</v>
      </c>
      <c r="AD43" s="47"/>
      <c r="AE43" s="46"/>
      <c r="AF43" s="4">
        <v>28.5</v>
      </c>
      <c r="AK43" s="22"/>
    </row>
    <row r="44" spans="5:37" ht="20.100000000000001" customHeight="1" x14ac:dyDescent="0.25">
      <c r="E44" s="48" t="s">
        <v>310</v>
      </c>
      <c r="F44" s="47"/>
      <c r="G44" s="47"/>
      <c r="H44" s="47"/>
      <c r="I44" s="49"/>
      <c r="J44" s="81">
        <v>12.5</v>
      </c>
      <c r="K44" s="46"/>
      <c r="L44" s="81">
        <v>12.5</v>
      </c>
      <c r="M44" s="46"/>
      <c r="N44" s="81">
        <v>12.5</v>
      </c>
      <c r="O44" s="46"/>
      <c r="P44" s="81">
        <v>12.5</v>
      </c>
      <c r="Q44" s="47"/>
      <c r="R44" s="46"/>
      <c r="S44" s="81">
        <v>12.5</v>
      </c>
      <c r="T44" s="46"/>
      <c r="U44" s="81">
        <v>12.5</v>
      </c>
      <c r="V44" s="46"/>
      <c r="W44" s="81">
        <v>12.5</v>
      </c>
      <c r="X44" s="47"/>
      <c r="Y44" s="47"/>
      <c r="Z44" s="47"/>
      <c r="AA44" s="46"/>
      <c r="AB44" s="3">
        <v>12.5</v>
      </c>
      <c r="AC44" s="50">
        <v>12.5</v>
      </c>
      <c r="AD44" s="47"/>
      <c r="AE44" s="46"/>
      <c r="AF44" s="4">
        <v>12.5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uBrsgCye8zeQTBwz6Vln6kRQ+oD54hWuHPS7d24U4ydIH3M6zzMI5oBh6OZs9hVGTqEArvjoXmEmzjqX3Z0KQ==" saltValue="3vAuqUtalAPQ843xKWXR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716583B-C095-427F-9213-5FDFC4EBBE7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KECE - Kelsey Creek East (66/11kV)</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J53"/>
  <sheetViews>
    <sheetView showGridLines="0" topLeftCell="A28" zoomScale="160" zoomScaleNormal="160" workbookViewId="0">
      <selection activeCell="AK42" sqref="AK42: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711</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23.9</v>
      </c>
      <c r="K26" s="46"/>
      <c r="L26" s="81">
        <v>23.9</v>
      </c>
      <c r="M26" s="46"/>
      <c r="N26" s="81">
        <v>23.9</v>
      </c>
      <c r="O26" s="46"/>
      <c r="P26" s="81">
        <v>23.9</v>
      </c>
      <c r="Q26" s="47"/>
      <c r="R26" s="46"/>
      <c r="S26" s="81">
        <v>23.9</v>
      </c>
      <c r="T26" s="46"/>
      <c r="U26" s="81">
        <v>25.4</v>
      </c>
      <c r="V26" s="46"/>
      <c r="W26" s="81">
        <v>25.4</v>
      </c>
      <c r="X26" s="47"/>
      <c r="Y26" s="47"/>
      <c r="Z26" s="47"/>
      <c r="AA26" s="46"/>
      <c r="AB26" s="3">
        <v>25.4</v>
      </c>
      <c r="AC26" s="50">
        <v>25.4</v>
      </c>
      <c r="AD26" s="47"/>
      <c r="AE26" s="46"/>
      <c r="AF26" s="4">
        <v>25.4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9.9</v>
      </c>
      <c r="K28" s="46"/>
      <c r="L28" s="81">
        <v>9.8000000000000007</v>
      </c>
      <c r="M28" s="46"/>
      <c r="N28" s="81">
        <v>9.8000000000000007</v>
      </c>
      <c r="O28" s="46"/>
      <c r="P28" s="81">
        <v>9.8000000000000007</v>
      </c>
      <c r="Q28" s="47"/>
      <c r="R28" s="46"/>
      <c r="S28" s="81">
        <v>9.9</v>
      </c>
      <c r="T28" s="46"/>
      <c r="U28" s="81">
        <v>5.2</v>
      </c>
      <c r="V28" s="46"/>
      <c r="W28" s="81">
        <v>5.2</v>
      </c>
      <c r="X28" s="47"/>
      <c r="Y28" s="47"/>
      <c r="Z28" s="47"/>
      <c r="AA28" s="46"/>
      <c r="AB28" s="3">
        <v>5.2</v>
      </c>
      <c r="AC28" s="50">
        <v>5.2</v>
      </c>
      <c r="AD28" s="47"/>
      <c r="AE28" s="46"/>
      <c r="AF28" s="4">
        <v>5.2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0.94799999999999995</v>
      </c>
      <c r="K31" s="46"/>
      <c r="L31" s="83">
        <v>0.94799999999999995</v>
      </c>
      <c r="M31" s="46"/>
      <c r="N31" s="83">
        <v>0.94799999999999995</v>
      </c>
      <c r="O31" s="46"/>
      <c r="P31" s="83">
        <v>0.94799999999999995</v>
      </c>
      <c r="Q31" s="47"/>
      <c r="R31" s="46"/>
      <c r="S31" s="83">
        <v>0.94799999999999995</v>
      </c>
      <c r="T31" s="46"/>
      <c r="U31" s="83">
        <v>0.94899999999999995</v>
      </c>
      <c r="V31" s="46"/>
      <c r="W31" s="83">
        <v>0.94899999999999995</v>
      </c>
      <c r="X31" s="47"/>
      <c r="Y31" s="47"/>
      <c r="Z31" s="47"/>
      <c r="AA31" s="46"/>
      <c r="AB31" s="7">
        <v>0.94899999999999995</v>
      </c>
      <c r="AC31" s="53">
        <v>0.94899999999999995</v>
      </c>
      <c r="AD31" s="47"/>
      <c r="AE31" s="46"/>
      <c r="AF31" s="8">
        <v>0.94899999999999995</v>
      </c>
    </row>
    <row r="32" spans="4:32" ht="13.15" customHeight="1" x14ac:dyDescent="0.25">
      <c r="E32" s="48" t="s">
        <v>329</v>
      </c>
      <c r="F32" s="47"/>
      <c r="G32" s="47"/>
      <c r="H32" s="47"/>
      <c r="I32" s="49"/>
      <c r="J32" s="81">
        <v>13.6</v>
      </c>
      <c r="K32" s="46"/>
      <c r="L32" s="81">
        <v>13.6</v>
      </c>
      <c r="M32" s="46"/>
      <c r="N32" s="81">
        <v>13.6</v>
      </c>
      <c r="O32" s="46"/>
      <c r="P32" s="81">
        <v>13.6</v>
      </c>
      <c r="Q32" s="47"/>
      <c r="R32" s="46"/>
      <c r="S32" s="81">
        <v>13.6</v>
      </c>
      <c r="T32" s="46"/>
      <c r="U32" s="81">
        <v>14.2</v>
      </c>
      <c r="V32" s="46"/>
      <c r="W32" s="81">
        <v>14.2</v>
      </c>
      <c r="X32" s="47"/>
      <c r="Y32" s="47"/>
      <c r="Z32" s="47"/>
      <c r="AA32" s="46"/>
      <c r="AB32" s="3">
        <v>14.2</v>
      </c>
      <c r="AC32" s="50">
        <v>14.2</v>
      </c>
      <c r="AD32" s="47"/>
      <c r="AE32" s="46"/>
      <c r="AF32" s="4">
        <v>14.2</v>
      </c>
    </row>
    <row r="33" spans="5:32" ht="13.15" customHeight="1" x14ac:dyDescent="0.25">
      <c r="E33" s="51" t="s">
        <v>331</v>
      </c>
      <c r="F33" s="47"/>
      <c r="G33" s="47"/>
      <c r="H33" s="47"/>
      <c r="I33" s="49"/>
      <c r="J33" s="82">
        <v>9.1</v>
      </c>
      <c r="K33" s="46"/>
      <c r="L33" s="82">
        <v>9</v>
      </c>
      <c r="M33" s="46"/>
      <c r="N33" s="82">
        <v>9</v>
      </c>
      <c r="O33" s="46"/>
      <c r="P33" s="82">
        <v>9</v>
      </c>
      <c r="Q33" s="47"/>
      <c r="R33" s="46"/>
      <c r="S33" s="82">
        <v>9.1</v>
      </c>
      <c r="T33" s="46"/>
      <c r="U33" s="82">
        <v>5</v>
      </c>
      <c r="V33" s="46"/>
      <c r="W33" s="82">
        <v>5</v>
      </c>
      <c r="X33" s="47"/>
      <c r="Y33" s="47"/>
      <c r="Z33" s="47"/>
      <c r="AA33" s="46"/>
      <c r="AB33" s="9">
        <v>5</v>
      </c>
      <c r="AC33" s="52">
        <v>5</v>
      </c>
      <c r="AD33" s="47"/>
      <c r="AE33" s="46"/>
      <c r="AF33" s="10">
        <v>5</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716</v>
      </c>
      <c r="K35" s="46"/>
      <c r="L35" s="80" t="s">
        <v>716</v>
      </c>
      <c r="M35" s="46"/>
      <c r="N35" s="80" t="s">
        <v>716</v>
      </c>
      <c r="O35" s="46"/>
      <c r="P35" s="80" t="s">
        <v>716</v>
      </c>
      <c r="Q35" s="47"/>
      <c r="R35" s="46"/>
      <c r="S35" s="80" t="s">
        <v>716</v>
      </c>
      <c r="T35" s="46"/>
      <c r="U35" s="80" t="s">
        <v>716</v>
      </c>
      <c r="V35" s="46"/>
      <c r="W35" s="80" t="s">
        <v>716</v>
      </c>
      <c r="X35" s="47"/>
      <c r="Y35" s="47"/>
      <c r="Z35" s="47"/>
      <c r="AA35" s="46"/>
      <c r="AB35" s="5" t="s">
        <v>716</v>
      </c>
      <c r="AC35" s="45" t="s">
        <v>716</v>
      </c>
      <c r="AD35" s="47"/>
      <c r="AE35" s="46"/>
      <c r="AF35" s="6" t="s">
        <v>716</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bVWwi+dVtwV6Q8U9Z+hyOy9dsSPrn+deDQFanMzal6NKB9dkSUq/TjCQtePHCj5t6dUQiqJ5b2D6gjU07oELg==" saltValue="P6oxHMNvWvwFvNt92k56g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E3EBF56-C62C-4FD0-94AF-AE4AB8E046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AYRZ - Ayr (66/11kV)</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AK53"/>
  <sheetViews>
    <sheetView showGridLines="0" topLeftCell="A28" zoomScale="145" zoomScaleNormal="145" workbookViewId="0">
      <selection activeCell="AK43" sqref="AK43: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1268</v>
      </c>
      <c r="J3" s="69"/>
      <c r="K3" s="69"/>
      <c r="L3" s="69"/>
      <c r="M3" s="69"/>
      <c r="N3" s="69"/>
      <c r="O3" s="69"/>
      <c r="P3" s="69"/>
      <c r="Q3" s="69"/>
      <c r="R3" s="69"/>
      <c r="S3" s="69"/>
      <c r="V3" s="71" t="s">
        <v>645</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1272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79.099999999999994</v>
      </c>
      <c r="K26" s="46"/>
      <c r="L26" s="81">
        <v>79.099999999999994</v>
      </c>
      <c r="M26" s="46"/>
      <c r="N26" s="81">
        <v>79.099999999999994</v>
      </c>
      <c r="O26" s="46"/>
      <c r="P26" s="81">
        <v>79.099999999999994</v>
      </c>
      <c r="Q26" s="47"/>
      <c r="R26" s="46"/>
      <c r="S26" s="81">
        <v>79.099999999999994</v>
      </c>
      <c r="T26" s="46"/>
      <c r="U26" s="81">
        <v>89.8</v>
      </c>
      <c r="V26" s="46"/>
      <c r="W26" s="81">
        <v>89.8</v>
      </c>
      <c r="X26" s="47"/>
      <c r="Y26" s="47"/>
      <c r="Z26" s="47"/>
      <c r="AA26" s="46"/>
      <c r="AB26" s="3">
        <v>89.8</v>
      </c>
      <c r="AC26" s="50">
        <v>89.8</v>
      </c>
      <c r="AD26" s="47"/>
      <c r="AE26" s="46"/>
      <c r="AF26" s="4">
        <v>89.8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26.8</v>
      </c>
      <c r="K28" s="46"/>
      <c r="L28" s="81">
        <v>26.6</v>
      </c>
      <c r="M28" s="46"/>
      <c r="N28" s="81">
        <v>26.6</v>
      </c>
      <c r="O28" s="46"/>
      <c r="P28" s="81">
        <v>26.7</v>
      </c>
      <c r="Q28" s="47"/>
      <c r="R28" s="46"/>
      <c r="S28" s="81">
        <v>27.1</v>
      </c>
      <c r="T28" s="46"/>
      <c r="U28" s="81">
        <v>34.5</v>
      </c>
      <c r="V28" s="46"/>
      <c r="W28" s="81">
        <v>34.299999999999997</v>
      </c>
      <c r="X28" s="47"/>
      <c r="Y28" s="47"/>
      <c r="Z28" s="47"/>
      <c r="AA28" s="46"/>
      <c r="AB28" s="3">
        <v>34.299999999999997</v>
      </c>
      <c r="AC28" s="50">
        <v>34.299999999999997</v>
      </c>
      <c r="AD28" s="47"/>
      <c r="AE28" s="46"/>
      <c r="AF28" s="4">
        <v>34.4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44.8</v>
      </c>
      <c r="K32" s="46"/>
      <c r="L32" s="81">
        <v>44.8</v>
      </c>
      <c r="M32" s="46"/>
      <c r="N32" s="81">
        <v>44.8</v>
      </c>
      <c r="O32" s="46"/>
      <c r="P32" s="81">
        <v>44.8</v>
      </c>
      <c r="Q32" s="47"/>
      <c r="R32" s="46"/>
      <c r="S32" s="81">
        <v>44.8</v>
      </c>
      <c r="T32" s="46"/>
      <c r="U32" s="81">
        <v>49.3</v>
      </c>
      <c r="V32" s="46"/>
      <c r="W32" s="81">
        <v>49.3</v>
      </c>
      <c r="X32" s="47"/>
      <c r="Y32" s="47"/>
      <c r="Z32" s="47"/>
      <c r="AA32" s="46"/>
      <c r="AB32" s="3">
        <v>49.3</v>
      </c>
      <c r="AC32" s="50">
        <v>49.3</v>
      </c>
      <c r="AD32" s="47"/>
      <c r="AE32" s="46"/>
      <c r="AF32" s="4">
        <v>49.3</v>
      </c>
    </row>
    <row r="33" spans="5:37" ht="13.15" customHeight="1" x14ac:dyDescent="0.25">
      <c r="E33" s="51" t="s">
        <v>331</v>
      </c>
      <c r="F33" s="47"/>
      <c r="G33" s="47"/>
      <c r="H33" s="47"/>
      <c r="I33" s="49"/>
      <c r="J33" s="82">
        <v>25.2</v>
      </c>
      <c r="K33" s="46"/>
      <c r="L33" s="82">
        <v>25</v>
      </c>
      <c r="M33" s="46"/>
      <c r="N33" s="82">
        <v>25</v>
      </c>
      <c r="O33" s="46"/>
      <c r="P33" s="82">
        <v>25.1</v>
      </c>
      <c r="Q33" s="47"/>
      <c r="R33" s="46"/>
      <c r="S33" s="82">
        <v>25.5</v>
      </c>
      <c r="T33" s="46"/>
      <c r="U33" s="82">
        <v>32.799999999999997</v>
      </c>
      <c r="V33" s="46"/>
      <c r="W33" s="82">
        <v>32.700000000000003</v>
      </c>
      <c r="X33" s="47"/>
      <c r="Y33" s="47"/>
      <c r="Z33" s="47"/>
      <c r="AA33" s="46"/>
      <c r="AB33" s="9">
        <v>32.700000000000003</v>
      </c>
      <c r="AC33" s="52">
        <v>32.700000000000003</v>
      </c>
      <c r="AD33" s="47"/>
      <c r="AE33" s="46"/>
      <c r="AF33" s="10">
        <v>32.799999999999997</v>
      </c>
    </row>
    <row r="34" spans="5:37" ht="20.25" customHeight="1" x14ac:dyDescent="0.25">
      <c r="E34" s="48" t="s">
        <v>662</v>
      </c>
      <c r="F34" s="47"/>
      <c r="G34" s="47"/>
      <c r="H34" s="47"/>
      <c r="I34" s="49"/>
      <c r="J34" s="80">
        <v>1.3</v>
      </c>
      <c r="K34" s="46"/>
      <c r="L34" s="80">
        <v>1.3</v>
      </c>
      <c r="M34" s="46"/>
      <c r="N34" s="80">
        <v>1.3</v>
      </c>
      <c r="O34" s="46"/>
      <c r="P34" s="80">
        <v>1.3</v>
      </c>
      <c r="Q34" s="47"/>
      <c r="R34" s="46"/>
      <c r="S34" s="80">
        <v>1.3</v>
      </c>
      <c r="T34" s="46"/>
      <c r="U34" s="80">
        <v>1.6</v>
      </c>
      <c r="V34" s="46"/>
      <c r="W34" s="80">
        <v>1.6</v>
      </c>
      <c r="X34" s="47"/>
      <c r="Y34" s="47"/>
      <c r="Z34" s="47"/>
      <c r="AA34" s="46"/>
      <c r="AB34" s="5">
        <v>1.6</v>
      </c>
      <c r="AC34" s="45">
        <v>1.6</v>
      </c>
      <c r="AD34" s="47"/>
      <c r="AE34" s="46"/>
      <c r="AF34" s="6">
        <v>1.6</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60</v>
      </c>
      <c r="K43" s="46"/>
      <c r="L43" s="81">
        <v>60</v>
      </c>
      <c r="M43" s="46"/>
      <c r="N43" s="81">
        <v>60</v>
      </c>
      <c r="O43" s="46"/>
      <c r="P43" s="81">
        <v>60</v>
      </c>
      <c r="Q43" s="47"/>
      <c r="R43" s="46"/>
      <c r="S43" s="81">
        <v>60</v>
      </c>
      <c r="T43" s="46"/>
      <c r="U43" s="81">
        <v>60</v>
      </c>
      <c r="V43" s="46"/>
      <c r="W43" s="81">
        <v>60</v>
      </c>
      <c r="X43" s="47"/>
      <c r="Y43" s="47"/>
      <c r="Z43" s="47"/>
      <c r="AA43" s="46"/>
      <c r="AB43" s="3">
        <v>60</v>
      </c>
      <c r="AC43" s="50">
        <v>60</v>
      </c>
      <c r="AD43" s="47"/>
      <c r="AE43" s="46"/>
      <c r="AF43" s="4">
        <v>60</v>
      </c>
    </row>
    <row r="44" spans="5:37" ht="20.100000000000001" customHeight="1" x14ac:dyDescent="0.25">
      <c r="E44" s="48" t="s">
        <v>310</v>
      </c>
      <c r="F44" s="47"/>
      <c r="G44" s="47"/>
      <c r="H44" s="47"/>
      <c r="I44" s="49"/>
      <c r="J44" s="81">
        <v>30</v>
      </c>
      <c r="K44" s="46"/>
      <c r="L44" s="81">
        <v>30</v>
      </c>
      <c r="M44" s="46"/>
      <c r="N44" s="81">
        <v>30</v>
      </c>
      <c r="O44" s="46"/>
      <c r="P44" s="81">
        <v>30</v>
      </c>
      <c r="Q44" s="47"/>
      <c r="R44" s="46"/>
      <c r="S44" s="81">
        <v>30</v>
      </c>
      <c r="T44" s="46"/>
      <c r="U44" s="81">
        <v>30</v>
      </c>
      <c r="V44" s="46"/>
      <c r="W44" s="81">
        <v>30</v>
      </c>
      <c r="X44" s="47"/>
      <c r="Y44" s="47"/>
      <c r="Z44" s="47"/>
      <c r="AA44" s="46"/>
      <c r="AB44" s="3">
        <v>30</v>
      </c>
      <c r="AC44" s="50">
        <v>30</v>
      </c>
      <c r="AD44" s="47"/>
      <c r="AE44" s="46"/>
      <c r="AF44" s="4">
        <v>30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ahVkb0YjUrY+81YZ7eNGqxsk4HIbIoHe/hDk9Y+j4YK9VdXBWTSK6sBmp4Lz/2GWIzflptFo2BAsuM0POEILw==" saltValue="pZlMCBbhG/tFfcE3Jm/8C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76D5220-B2CE-44F9-8063-2C9717787C6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KESP - Kearneys Spring (110/11kV)</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AJ53"/>
  <sheetViews>
    <sheetView showGridLines="0" topLeftCell="A22" zoomScale="130" zoomScaleNormal="130" workbookViewId="0">
      <selection activeCell="AM39" sqref="AM39"/>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1273</v>
      </c>
      <c r="J3" s="69"/>
      <c r="K3" s="69"/>
      <c r="L3" s="69"/>
      <c r="M3" s="69"/>
      <c r="N3" s="69"/>
      <c r="O3" s="69"/>
      <c r="P3" s="69"/>
      <c r="Q3" s="69"/>
      <c r="R3" s="69"/>
      <c r="S3" s="69"/>
      <c r="V3" s="71" t="s">
        <v>645</v>
      </c>
      <c r="W3" s="69"/>
      <c r="Y3" s="72" t="s">
        <v>1116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1274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1275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42.5</v>
      </c>
      <c r="K26" s="46"/>
      <c r="L26" s="81">
        <v>42.5</v>
      </c>
      <c r="M26" s="46"/>
      <c r="N26" s="81">
        <v>42.5</v>
      </c>
      <c r="O26" s="46"/>
      <c r="P26" s="81">
        <v>42.5</v>
      </c>
      <c r="Q26" s="47"/>
      <c r="R26" s="46"/>
      <c r="S26" s="81">
        <v>42.5</v>
      </c>
      <c r="T26" s="46"/>
      <c r="U26" s="81">
        <v>44.9</v>
      </c>
      <c r="V26" s="46"/>
      <c r="W26" s="81">
        <v>44.9</v>
      </c>
      <c r="X26" s="47"/>
      <c r="Y26" s="47"/>
      <c r="Z26" s="47"/>
      <c r="AA26" s="46"/>
      <c r="AB26" s="3">
        <v>44.9</v>
      </c>
      <c r="AC26" s="50">
        <v>44.9</v>
      </c>
      <c r="AD26" s="47"/>
      <c r="AE26" s="46"/>
      <c r="AF26" s="4">
        <v>44.9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5.9</v>
      </c>
      <c r="K28" s="46"/>
      <c r="L28" s="81">
        <v>5.9</v>
      </c>
      <c r="M28" s="46"/>
      <c r="N28" s="81">
        <v>1.4</v>
      </c>
      <c r="O28" s="46"/>
      <c r="P28" s="81">
        <v>1.4</v>
      </c>
      <c r="Q28" s="47"/>
      <c r="R28" s="46"/>
      <c r="S28" s="81">
        <v>1.5</v>
      </c>
      <c r="T28" s="46"/>
      <c r="U28" s="81">
        <v>5.3</v>
      </c>
      <c r="V28" s="46"/>
      <c r="W28" s="81">
        <v>5.3</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0.85199999999999998</v>
      </c>
      <c r="K31" s="46"/>
      <c r="L31" s="83">
        <v>0.85199999999999998</v>
      </c>
      <c r="M31" s="46"/>
      <c r="N31" s="83">
        <v>0.85199999999999998</v>
      </c>
      <c r="O31" s="46"/>
      <c r="P31" s="83">
        <v>0.85199999999999998</v>
      </c>
      <c r="Q31" s="47"/>
      <c r="R31" s="46"/>
      <c r="S31" s="83">
        <v>0.85199999999999998</v>
      </c>
      <c r="T31" s="46"/>
      <c r="U31" s="83">
        <v>0.85399999999999998</v>
      </c>
      <c r="V31" s="46"/>
      <c r="W31" s="83">
        <v>0.85399999999999998</v>
      </c>
      <c r="X31" s="47"/>
      <c r="Y31" s="47"/>
      <c r="Z31" s="47"/>
      <c r="AA31" s="46"/>
      <c r="AB31" s="7">
        <v>0.88800000000000001</v>
      </c>
      <c r="AC31" s="53">
        <v>0.88800000000000001</v>
      </c>
      <c r="AD31" s="47"/>
      <c r="AE31" s="46"/>
      <c r="AF31" s="8">
        <v>0.88800000000000001</v>
      </c>
    </row>
    <row r="32" spans="4:32" ht="13.15" customHeight="1" x14ac:dyDescent="0.25">
      <c r="E32" s="48" t="s">
        <v>329</v>
      </c>
      <c r="F32" s="47"/>
      <c r="G32" s="47"/>
      <c r="H32" s="47"/>
      <c r="I32" s="49"/>
      <c r="J32" s="81">
        <v>25.4</v>
      </c>
      <c r="K32" s="46"/>
      <c r="L32" s="81">
        <v>25.4</v>
      </c>
      <c r="M32" s="46"/>
      <c r="N32" s="81">
        <v>25.4</v>
      </c>
      <c r="O32" s="46"/>
      <c r="P32" s="81">
        <v>25.4</v>
      </c>
      <c r="Q32" s="47"/>
      <c r="R32" s="46"/>
      <c r="S32" s="81">
        <v>25.4</v>
      </c>
      <c r="T32" s="46"/>
      <c r="U32" s="81">
        <v>25.8</v>
      </c>
      <c r="V32" s="46"/>
      <c r="W32" s="81">
        <v>25.8</v>
      </c>
      <c r="X32" s="47"/>
      <c r="Y32" s="47"/>
      <c r="Z32" s="47"/>
      <c r="AA32" s="46"/>
      <c r="AB32" s="3">
        <v>25.8</v>
      </c>
      <c r="AC32" s="50">
        <v>25.8</v>
      </c>
      <c r="AD32" s="47"/>
      <c r="AE32" s="46"/>
      <c r="AF32" s="4">
        <v>25.8</v>
      </c>
    </row>
    <row r="33" spans="5:32" ht="13.15" customHeight="1" x14ac:dyDescent="0.25">
      <c r="E33" s="51" t="s">
        <v>331</v>
      </c>
      <c r="F33" s="47"/>
      <c r="G33" s="47"/>
      <c r="H33" s="47"/>
      <c r="I33" s="49"/>
      <c r="J33" s="82">
        <v>5.4</v>
      </c>
      <c r="K33" s="46"/>
      <c r="L33" s="82">
        <v>5.3</v>
      </c>
      <c r="M33" s="46"/>
      <c r="N33" s="82">
        <v>0.9</v>
      </c>
      <c r="O33" s="46"/>
      <c r="P33" s="82">
        <v>0.9</v>
      </c>
      <c r="Q33" s="47"/>
      <c r="R33" s="46"/>
      <c r="S33" s="82">
        <v>0.9</v>
      </c>
      <c r="T33" s="46"/>
      <c r="U33" s="82">
        <v>5.3</v>
      </c>
      <c r="V33" s="46"/>
      <c r="W33" s="82">
        <v>5.2</v>
      </c>
      <c r="X33" s="47"/>
      <c r="Y33" s="47"/>
      <c r="Z33" s="47"/>
      <c r="AA33" s="46"/>
      <c r="AB33" s="9">
        <v>1.5</v>
      </c>
      <c r="AC33" s="52">
        <v>1.5</v>
      </c>
      <c r="AD33" s="47"/>
      <c r="AE33" s="46"/>
      <c r="AF33" s="10">
        <v>1.5</v>
      </c>
    </row>
    <row r="34" spans="5:32" ht="20.25" customHeight="1" x14ac:dyDescent="0.25">
      <c r="E34" s="48" t="s">
        <v>662</v>
      </c>
      <c r="F34" s="47"/>
      <c r="G34" s="47"/>
      <c r="H34" s="47"/>
      <c r="I34" s="49"/>
      <c r="J34" s="80">
        <v>0.3</v>
      </c>
      <c r="K34" s="46"/>
      <c r="L34" s="80">
        <v>0.3</v>
      </c>
      <c r="M34" s="46"/>
      <c r="N34" s="80">
        <v>0</v>
      </c>
      <c r="O34" s="46"/>
      <c r="P34" s="80">
        <v>0</v>
      </c>
      <c r="Q34" s="47"/>
      <c r="R34" s="46"/>
      <c r="S34" s="80">
        <v>0</v>
      </c>
      <c r="T34" s="46"/>
      <c r="U34" s="80">
        <v>0.3</v>
      </c>
      <c r="V34" s="46"/>
      <c r="W34" s="80">
        <v>0.3</v>
      </c>
      <c r="X34" s="47"/>
      <c r="Y34" s="47"/>
      <c r="Z34" s="47"/>
      <c r="AA34" s="46"/>
      <c r="AB34" s="5">
        <v>0.1</v>
      </c>
      <c r="AC34" s="45">
        <v>0.1</v>
      </c>
      <c r="AD34" s="47"/>
      <c r="AE34" s="46"/>
      <c r="AF34" s="6">
        <v>0.1</v>
      </c>
    </row>
    <row r="35" spans="5:32" ht="20.25" customHeight="1" x14ac:dyDescent="0.25">
      <c r="E35" s="48" t="s">
        <v>663</v>
      </c>
      <c r="F35" s="47"/>
      <c r="G35" s="47"/>
      <c r="H35" s="47"/>
      <c r="I35" s="49"/>
      <c r="J35" s="80" t="s">
        <v>1163</v>
      </c>
      <c r="K35" s="46"/>
      <c r="L35" s="80" t="s">
        <v>1163</v>
      </c>
      <c r="M35" s="46"/>
      <c r="N35" s="80" t="s">
        <v>1163</v>
      </c>
      <c r="O35" s="46"/>
      <c r="P35" s="80" t="s">
        <v>1163</v>
      </c>
      <c r="Q35" s="47"/>
      <c r="R35" s="46"/>
      <c r="S35" s="80" t="s">
        <v>1163</v>
      </c>
      <c r="T35" s="46"/>
      <c r="U35" s="80" t="s">
        <v>1163</v>
      </c>
      <c r="V35" s="46"/>
      <c r="W35" s="80" t="s">
        <v>1163</v>
      </c>
      <c r="X35" s="47"/>
      <c r="Y35" s="47"/>
      <c r="Z35" s="47"/>
      <c r="AA35" s="46"/>
      <c r="AB35" s="5" t="s">
        <v>1163</v>
      </c>
      <c r="AC35" s="45" t="s">
        <v>1163</v>
      </c>
      <c r="AD35" s="47"/>
      <c r="AE35" s="46"/>
      <c r="AF35" s="6" t="s">
        <v>1163</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2"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XqG0yyHzjIBFaH9KoUTsRODjy1NgOstrECmFG+POKyZwzl91GE20L3qQfgkAyiZwDJbhZ5+5DkYqwSMgTzoxQ==" saltValue="CNw0azqkAcGwKfg+2NUcX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448C769-E811-46D5-866E-527A70F4087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KIDS - Kidston (132/6.6kV)</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dimension ref="B1:AI51"/>
  <sheetViews>
    <sheetView showGridLines="0" topLeftCell="A22" zoomScale="145" zoomScaleNormal="145" workbookViewId="0">
      <selection activeCell="AJ41" sqref="AJ41:AN43"/>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1277</v>
      </c>
      <c r="I3" s="69"/>
      <c r="J3" s="69"/>
      <c r="K3" s="69"/>
      <c r="L3" s="69"/>
      <c r="M3" s="69"/>
      <c r="N3" s="69"/>
      <c r="O3" s="69"/>
      <c r="P3" s="69"/>
      <c r="Q3" s="69"/>
      <c r="R3" s="69"/>
      <c r="U3" s="71" t="s">
        <v>645</v>
      </c>
      <c r="V3" s="69"/>
      <c r="X3" s="72" t="s">
        <v>1278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737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1279</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1280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34</v>
      </c>
      <c r="J24" s="46"/>
      <c r="K24" s="81">
        <v>34</v>
      </c>
      <c r="L24" s="46"/>
      <c r="M24" s="81">
        <v>96</v>
      </c>
      <c r="N24" s="46"/>
      <c r="O24" s="81">
        <v>96</v>
      </c>
      <c r="P24" s="47"/>
      <c r="Q24" s="46"/>
      <c r="R24" s="81">
        <v>96</v>
      </c>
      <c r="S24" s="46"/>
      <c r="T24" s="81">
        <v>34</v>
      </c>
      <c r="U24" s="46"/>
      <c r="V24" s="81">
        <v>34</v>
      </c>
      <c r="W24" s="47"/>
      <c r="X24" s="47"/>
      <c r="Y24" s="47"/>
      <c r="Z24" s="46"/>
      <c r="AA24" s="3">
        <v>102</v>
      </c>
      <c r="AB24" s="50">
        <v>102</v>
      </c>
      <c r="AC24" s="47"/>
      <c r="AD24" s="46"/>
      <c r="AE24" s="4">
        <v>102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18.8</v>
      </c>
      <c r="J26" s="46"/>
      <c r="K26" s="81">
        <v>19</v>
      </c>
      <c r="L26" s="46"/>
      <c r="M26" s="81">
        <v>19</v>
      </c>
      <c r="N26" s="46"/>
      <c r="O26" s="81">
        <v>19</v>
      </c>
      <c r="P26" s="47"/>
      <c r="Q26" s="46"/>
      <c r="R26" s="81">
        <v>19.2</v>
      </c>
      <c r="S26" s="46"/>
      <c r="T26" s="81">
        <v>17.2</v>
      </c>
      <c r="U26" s="46"/>
      <c r="V26" s="81">
        <v>17.5</v>
      </c>
      <c r="W26" s="47"/>
      <c r="X26" s="47"/>
      <c r="Y26" s="47"/>
      <c r="Z26" s="46"/>
      <c r="AA26" s="3">
        <v>17.399999999999999</v>
      </c>
      <c r="AB26" s="50">
        <v>17.3</v>
      </c>
      <c r="AC26" s="47"/>
      <c r="AD26" s="46"/>
      <c r="AE26" s="4">
        <v>17.3</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0.98199999999999998</v>
      </c>
      <c r="J29" s="46"/>
      <c r="K29" s="83">
        <v>0.98099999999999998</v>
      </c>
      <c r="L29" s="46"/>
      <c r="M29" s="83">
        <v>0.98099999999999998</v>
      </c>
      <c r="N29" s="46"/>
      <c r="O29" s="83">
        <v>0.98099999999999998</v>
      </c>
      <c r="P29" s="47"/>
      <c r="Q29" s="46"/>
      <c r="R29" s="83">
        <v>0.98099999999999998</v>
      </c>
      <c r="S29" s="46"/>
      <c r="T29" s="83">
        <v>0.996</v>
      </c>
      <c r="U29" s="46"/>
      <c r="V29" s="83">
        <v>0.996</v>
      </c>
      <c r="W29" s="47"/>
      <c r="X29" s="47"/>
      <c r="Y29" s="47"/>
      <c r="Z29" s="46"/>
      <c r="AA29" s="7">
        <v>0.996</v>
      </c>
      <c r="AB29" s="53">
        <v>0.996</v>
      </c>
      <c r="AC29" s="47"/>
      <c r="AD29" s="46"/>
      <c r="AE29" s="8">
        <v>0.996</v>
      </c>
    </row>
    <row r="30" spans="4:31" ht="13.15" customHeight="1" x14ac:dyDescent="0.25">
      <c r="E30" s="48" t="s">
        <v>329</v>
      </c>
      <c r="F30" s="47"/>
      <c r="G30" s="47"/>
      <c r="H30" s="49"/>
      <c r="I30" s="81">
        <v>0</v>
      </c>
      <c r="J30" s="46"/>
      <c r="K30" s="81">
        <v>0</v>
      </c>
      <c r="L30" s="46"/>
      <c r="M30" s="81">
        <v>68</v>
      </c>
      <c r="N30" s="46"/>
      <c r="O30" s="81">
        <v>68</v>
      </c>
      <c r="P30" s="47"/>
      <c r="Q30" s="46"/>
      <c r="R30" s="81">
        <v>68</v>
      </c>
      <c r="S30" s="46"/>
      <c r="T30" s="81">
        <v>0</v>
      </c>
      <c r="U30" s="46"/>
      <c r="V30" s="81">
        <v>0</v>
      </c>
      <c r="W30" s="47"/>
      <c r="X30" s="47"/>
      <c r="Y30" s="47"/>
      <c r="Z30" s="46"/>
      <c r="AA30" s="3">
        <v>68</v>
      </c>
      <c r="AB30" s="50">
        <v>68</v>
      </c>
      <c r="AC30" s="47"/>
      <c r="AD30" s="46"/>
      <c r="AE30" s="4">
        <v>68</v>
      </c>
    </row>
    <row r="31" spans="4:31" ht="13.15" customHeight="1" x14ac:dyDescent="0.25">
      <c r="E31" s="51" t="s">
        <v>331</v>
      </c>
      <c r="F31" s="47"/>
      <c r="G31" s="47"/>
      <c r="H31" s="49"/>
      <c r="I31" s="82">
        <v>17.100000000000001</v>
      </c>
      <c r="J31" s="46"/>
      <c r="K31" s="82">
        <v>17.399999999999999</v>
      </c>
      <c r="L31" s="46"/>
      <c r="M31" s="82">
        <v>17.3</v>
      </c>
      <c r="N31" s="46"/>
      <c r="O31" s="82">
        <v>17.399999999999999</v>
      </c>
      <c r="P31" s="47"/>
      <c r="Q31" s="46"/>
      <c r="R31" s="82">
        <v>17.600000000000001</v>
      </c>
      <c r="S31" s="46"/>
      <c r="T31" s="82">
        <v>16</v>
      </c>
      <c r="U31" s="46"/>
      <c r="V31" s="82">
        <v>16.3</v>
      </c>
      <c r="W31" s="47"/>
      <c r="X31" s="47"/>
      <c r="Y31" s="47"/>
      <c r="Z31" s="46"/>
      <c r="AA31" s="9">
        <v>16.2</v>
      </c>
      <c r="AB31" s="52">
        <v>16.2</v>
      </c>
      <c r="AC31" s="47"/>
      <c r="AD31" s="46"/>
      <c r="AE31" s="10">
        <v>16.2</v>
      </c>
    </row>
    <row r="32" spans="4:31" ht="20.25" customHeight="1" x14ac:dyDescent="0.25">
      <c r="E32" s="48" t="s">
        <v>662</v>
      </c>
      <c r="F32" s="47"/>
      <c r="G32" s="47"/>
      <c r="H32" s="49"/>
      <c r="I32" s="80">
        <v>0.9</v>
      </c>
      <c r="J32" s="46"/>
      <c r="K32" s="80">
        <v>0.9</v>
      </c>
      <c r="L32" s="46"/>
      <c r="M32" s="80">
        <v>0.9</v>
      </c>
      <c r="N32" s="46"/>
      <c r="O32" s="80">
        <v>0.9</v>
      </c>
      <c r="P32" s="47"/>
      <c r="Q32" s="46"/>
      <c r="R32" s="80">
        <v>0.9</v>
      </c>
      <c r="S32" s="46"/>
      <c r="T32" s="80">
        <v>0.8</v>
      </c>
      <c r="U32" s="46"/>
      <c r="V32" s="80">
        <v>0.8</v>
      </c>
      <c r="W32" s="47"/>
      <c r="X32" s="47"/>
      <c r="Y32" s="47"/>
      <c r="Z32" s="46"/>
      <c r="AA32" s="5">
        <v>0.8</v>
      </c>
      <c r="AB32" s="45">
        <v>0.8</v>
      </c>
      <c r="AC32" s="47"/>
      <c r="AD32" s="46"/>
      <c r="AE32" s="6">
        <v>0.8</v>
      </c>
    </row>
    <row r="33" spans="5:31" ht="20.25" customHeight="1" x14ac:dyDescent="0.25">
      <c r="E33" s="48" t="s">
        <v>663</v>
      </c>
      <c r="F33" s="47"/>
      <c r="G33" s="47"/>
      <c r="H33" s="49"/>
      <c r="I33" s="80" t="s">
        <v>1281</v>
      </c>
      <c r="J33" s="46"/>
      <c r="K33" s="80" t="s">
        <v>1281</v>
      </c>
      <c r="L33" s="46"/>
      <c r="M33" s="80" t="s">
        <v>1281</v>
      </c>
      <c r="N33" s="46"/>
      <c r="O33" s="80" t="s">
        <v>1281</v>
      </c>
      <c r="P33" s="47"/>
      <c r="Q33" s="46"/>
      <c r="R33" s="80" t="s">
        <v>1281</v>
      </c>
      <c r="S33" s="46"/>
      <c r="T33" s="80" t="s">
        <v>1281</v>
      </c>
      <c r="U33" s="46"/>
      <c r="V33" s="80" t="s">
        <v>1281</v>
      </c>
      <c r="W33" s="47"/>
      <c r="X33" s="47"/>
      <c r="Y33" s="47"/>
      <c r="Z33" s="46"/>
      <c r="AA33" s="5" t="s">
        <v>1281</v>
      </c>
      <c r="AB33" s="45" t="s">
        <v>1281</v>
      </c>
      <c r="AC33" s="47"/>
      <c r="AD33" s="46"/>
      <c r="AE33" s="6" t="s">
        <v>1281</v>
      </c>
    </row>
    <row r="34" spans="5:31" ht="13.15" customHeight="1" x14ac:dyDescent="0.25">
      <c r="E34" s="48" t="s">
        <v>337</v>
      </c>
      <c r="F34" s="47"/>
      <c r="G34" s="47"/>
      <c r="H34" s="49"/>
      <c r="I34" s="81">
        <v>17.100000000000001</v>
      </c>
      <c r="J34" s="46"/>
      <c r="K34" s="81">
        <v>17.399999999999999</v>
      </c>
      <c r="L34" s="46"/>
      <c r="M34" s="80"/>
      <c r="N34" s="46"/>
      <c r="O34" s="80"/>
      <c r="P34" s="47"/>
      <c r="Q34" s="46"/>
      <c r="R34" s="80"/>
      <c r="S34" s="46"/>
      <c r="T34" s="81">
        <v>16</v>
      </c>
      <c r="U34" s="46"/>
      <c r="V34" s="81">
        <v>16.3</v>
      </c>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25.7</v>
      </c>
      <c r="J37" s="46"/>
      <c r="K37" s="81">
        <v>25.7</v>
      </c>
      <c r="L37" s="46"/>
      <c r="M37" s="81">
        <v>25.7</v>
      </c>
      <c r="N37" s="46"/>
      <c r="O37" s="81">
        <v>25.7</v>
      </c>
      <c r="P37" s="47"/>
      <c r="Q37" s="46"/>
      <c r="R37" s="81">
        <v>25.7</v>
      </c>
      <c r="S37" s="46"/>
      <c r="T37" s="81">
        <v>28.4</v>
      </c>
      <c r="U37" s="46"/>
      <c r="V37" s="81">
        <v>28.4</v>
      </c>
      <c r="W37" s="47"/>
      <c r="X37" s="47"/>
      <c r="Y37" s="47"/>
      <c r="Z37" s="46"/>
      <c r="AA37" s="3">
        <v>28.4</v>
      </c>
      <c r="AB37" s="50">
        <v>28.4</v>
      </c>
      <c r="AC37" s="47"/>
      <c r="AD37" s="46"/>
      <c r="AE37" s="4">
        <v>28.4</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39</v>
      </c>
      <c r="J41" s="46"/>
      <c r="K41" s="81">
        <v>39</v>
      </c>
      <c r="L41" s="46"/>
      <c r="M41" s="81">
        <v>39</v>
      </c>
      <c r="N41" s="46"/>
      <c r="O41" s="81">
        <v>39</v>
      </c>
      <c r="P41" s="47"/>
      <c r="Q41" s="46"/>
      <c r="R41" s="81">
        <v>39</v>
      </c>
      <c r="S41" s="46"/>
      <c r="T41" s="81">
        <v>39</v>
      </c>
      <c r="U41" s="46"/>
      <c r="V41" s="81">
        <v>39</v>
      </c>
      <c r="W41" s="47"/>
      <c r="X41" s="47"/>
      <c r="Y41" s="47"/>
      <c r="Z41" s="46"/>
      <c r="AA41" s="3">
        <v>39</v>
      </c>
      <c r="AB41" s="50">
        <v>39</v>
      </c>
      <c r="AC41" s="47"/>
      <c r="AD41" s="46"/>
      <c r="AE41" s="4">
        <v>39</v>
      </c>
    </row>
    <row r="42" spans="5:31" ht="20.100000000000001" customHeight="1" x14ac:dyDescent="0.25">
      <c r="E42" s="48" t="s">
        <v>310</v>
      </c>
      <c r="F42" s="47"/>
      <c r="G42" s="47"/>
      <c r="H42" s="49"/>
      <c r="I42" s="81">
        <v>15</v>
      </c>
      <c r="J42" s="46"/>
      <c r="K42" s="81">
        <v>15</v>
      </c>
      <c r="L42" s="46"/>
      <c r="M42" s="81">
        <v>15</v>
      </c>
      <c r="N42" s="46"/>
      <c r="O42" s="81">
        <v>15</v>
      </c>
      <c r="P42" s="47"/>
      <c r="Q42" s="46"/>
      <c r="R42" s="81">
        <v>15</v>
      </c>
      <c r="S42" s="46"/>
      <c r="T42" s="81">
        <v>15</v>
      </c>
      <c r="U42" s="46"/>
      <c r="V42" s="81">
        <v>15</v>
      </c>
      <c r="W42" s="47"/>
      <c r="X42" s="47"/>
      <c r="Y42" s="47"/>
      <c r="Z42" s="46"/>
      <c r="AA42" s="3">
        <v>15</v>
      </c>
      <c r="AB42" s="50">
        <v>15</v>
      </c>
      <c r="AC42" s="47"/>
      <c r="AD42" s="46"/>
      <c r="AE42" s="4">
        <v>15</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VtZkrwNckkEO/F93K02Bfpk/w5KBbWNfvWzJtPWmZiiW2/evwWyffqGrKJQVM1wGBjp1HK/ncv1zS0QpHOwoWQ==" saltValue="yt3L7pHP7o55QaAiiesQ2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5ED0627F-5B96-4EE9-B18F-846CB7346F8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KILK - Kilkivan BSP (132/66kV)</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AK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1282</v>
      </c>
      <c r="J3" s="69"/>
      <c r="K3" s="69"/>
      <c r="L3" s="69"/>
      <c r="M3" s="69"/>
      <c r="N3" s="69"/>
      <c r="O3" s="69"/>
      <c r="P3" s="69"/>
      <c r="Q3" s="69"/>
      <c r="R3" s="69"/>
      <c r="S3" s="69"/>
      <c r="V3" s="71" t="s">
        <v>645</v>
      </c>
      <c r="W3" s="69"/>
      <c r="Y3" s="72" t="s">
        <v>677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1283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7.5</v>
      </c>
      <c r="K26" s="46"/>
      <c r="L26" s="81">
        <v>7.5</v>
      </c>
      <c r="M26" s="46"/>
      <c r="N26" s="81">
        <v>7.5</v>
      </c>
      <c r="O26" s="46"/>
      <c r="P26" s="81">
        <v>7.5</v>
      </c>
      <c r="Q26" s="47"/>
      <c r="R26" s="46"/>
      <c r="S26" s="81">
        <v>7.5</v>
      </c>
      <c r="T26" s="46"/>
      <c r="U26" s="81">
        <v>8.9</v>
      </c>
      <c r="V26" s="46"/>
      <c r="W26" s="81">
        <v>8.9</v>
      </c>
      <c r="X26" s="47"/>
      <c r="Y26" s="47"/>
      <c r="Z26" s="47"/>
      <c r="AA26" s="46"/>
      <c r="AB26" s="3">
        <v>8.9</v>
      </c>
      <c r="AC26" s="50">
        <v>8.9</v>
      </c>
      <c r="AD26" s="47"/>
      <c r="AE26" s="46"/>
      <c r="AF26" s="4">
        <v>8.9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v>
      </c>
      <c r="K28" s="46"/>
      <c r="L28" s="81">
        <v>2</v>
      </c>
      <c r="M28" s="46"/>
      <c r="N28" s="81">
        <v>2</v>
      </c>
      <c r="O28" s="46"/>
      <c r="P28" s="81">
        <v>2</v>
      </c>
      <c r="Q28" s="47"/>
      <c r="R28" s="46"/>
      <c r="S28" s="81">
        <v>2</v>
      </c>
      <c r="T28" s="46"/>
      <c r="U28" s="81">
        <v>2.5</v>
      </c>
      <c r="V28" s="46"/>
      <c r="W28" s="81">
        <v>2.5</v>
      </c>
      <c r="X28" s="47"/>
      <c r="Y28" s="47"/>
      <c r="Z28" s="47"/>
      <c r="AA28" s="46"/>
      <c r="AB28" s="3">
        <v>2.5</v>
      </c>
      <c r="AC28" s="50">
        <v>2.5</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0.97499999999999998</v>
      </c>
      <c r="K31" s="46"/>
      <c r="L31" s="83">
        <v>0.97499999999999998</v>
      </c>
      <c r="M31" s="46"/>
      <c r="N31" s="83">
        <v>0.97499999999999998</v>
      </c>
      <c r="O31" s="46"/>
      <c r="P31" s="83">
        <v>0.97499999999999998</v>
      </c>
      <c r="Q31" s="47"/>
      <c r="R31" s="46"/>
      <c r="S31" s="83">
        <v>0.97499999999999998</v>
      </c>
      <c r="T31" s="46"/>
      <c r="U31" s="83">
        <v>0.98</v>
      </c>
      <c r="V31" s="46"/>
      <c r="W31" s="83">
        <v>0.98</v>
      </c>
      <c r="X31" s="47"/>
      <c r="Y31" s="47"/>
      <c r="Z31" s="47"/>
      <c r="AA31" s="46"/>
      <c r="AB31" s="7">
        <v>0.98</v>
      </c>
      <c r="AC31" s="53">
        <v>0.98</v>
      </c>
      <c r="AD31" s="47"/>
      <c r="AE31" s="46"/>
      <c r="AF31" s="8">
        <v>0.98</v>
      </c>
    </row>
    <row r="32" spans="4:32" ht="13.15" customHeight="1" x14ac:dyDescent="0.25">
      <c r="E32" s="48" t="s">
        <v>329</v>
      </c>
      <c r="F32" s="47"/>
      <c r="G32" s="47"/>
      <c r="H32" s="47"/>
      <c r="I32" s="49"/>
      <c r="J32" s="81">
        <v>4.3</v>
      </c>
      <c r="K32" s="46"/>
      <c r="L32" s="81">
        <v>4.3</v>
      </c>
      <c r="M32" s="46"/>
      <c r="N32" s="81">
        <v>4.3</v>
      </c>
      <c r="O32" s="46"/>
      <c r="P32" s="81">
        <v>4.3</v>
      </c>
      <c r="Q32" s="47"/>
      <c r="R32" s="46"/>
      <c r="S32" s="81">
        <v>4.3</v>
      </c>
      <c r="T32" s="46"/>
      <c r="U32" s="81">
        <v>4.5</v>
      </c>
      <c r="V32" s="46"/>
      <c r="W32" s="81">
        <v>4.5</v>
      </c>
      <c r="X32" s="47"/>
      <c r="Y32" s="47"/>
      <c r="Z32" s="47"/>
      <c r="AA32" s="46"/>
      <c r="AB32" s="3">
        <v>4.5</v>
      </c>
      <c r="AC32" s="50">
        <v>4.5</v>
      </c>
      <c r="AD32" s="47"/>
      <c r="AE32" s="46"/>
      <c r="AF32" s="4">
        <v>4.5</v>
      </c>
    </row>
    <row r="33" spans="5:37" ht="13.15" customHeight="1" x14ac:dyDescent="0.25">
      <c r="E33" s="51" t="s">
        <v>331</v>
      </c>
      <c r="F33" s="47"/>
      <c r="G33" s="47"/>
      <c r="H33" s="47"/>
      <c r="I33" s="49"/>
      <c r="J33" s="82">
        <v>1.9</v>
      </c>
      <c r="K33" s="46"/>
      <c r="L33" s="82">
        <v>1.9</v>
      </c>
      <c r="M33" s="46"/>
      <c r="N33" s="82">
        <v>1.9</v>
      </c>
      <c r="O33" s="46"/>
      <c r="P33" s="82">
        <v>1.9</v>
      </c>
      <c r="Q33" s="47"/>
      <c r="R33" s="46"/>
      <c r="S33" s="82">
        <v>1.9</v>
      </c>
      <c r="T33" s="46"/>
      <c r="U33" s="82">
        <v>2.4</v>
      </c>
      <c r="V33" s="46"/>
      <c r="W33" s="82">
        <v>2.4</v>
      </c>
      <c r="X33" s="47"/>
      <c r="Y33" s="47"/>
      <c r="Z33" s="47"/>
      <c r="AA33" s="46"/>
      <c r="AB33" s="9">
        <v>2.4</v>
      </c>
      <c r="AC33" s="52">
        <v>2.4</v>
      </c>
      <c r="AD33" s="47"/>
      <c r="AE33" s="46"/>
      <c r="AF33" s="10">
        <v>2.4</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832</v>
      </c>
      <c r="K35" s="46"/>
      <c r="L35" s="80" t="s">
        <v>832</v>
      </c>
      <c r="M35" s="46"/>
      <c r="N35" s="80" t="s">
        <v>832</v>
      </c>
      <c r="O35" s="46"/>
      <c r="P35" s="80" t="s">
        <v>832</v>
      </c>
      <c r="Q35" s="47"/>
      <c r="R35" s="46"/>
      <c r="S35" s="80" t="s">
        <v>832</v>
      </c>
      <c r="T35" s="46"/>
      <c r="U35" s="80" t="s">
        <v>832</v>
      </c>
      <c r="V35" s="46"/>
      <c r="W35" s="80" t="s">
        <v>832</v>
      </c>
      <c r="X35" s="47"/>
      <c r="Y35" s="47"/>
      <c r="Z35" s="47"/>
      <c r="AA35" s="46"/>
      <c r="AB35" s="5" t="s">
        <v>832</v>
      </c>
      <c r="AC35" s="45" t="s">
        <v>832</v>
      </c>
      <c r="AD35" s="47"/>
      <c r="AE35" s="46"/>
      <c r="AF35" s="6" t="s">
        <v>832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c r="AK43" s="22"/>
    </row>
    <row r="44" spans="5:37"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OYXfBIB4Vf14V3jpMLGWCYbaruXdhtqOytOglWD5I9/mA9zj5A75i8fhbzMg5ZM+pTP4moHobM1NwUP7QKVTg==" saltValue="bHPTcl98VsMULNRt9tenQ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A64BAA8-BFC4-448F-8342-1D77105ADFE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KILL - Killarney (33/11kV)</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AK53"/>
  <sheetViews>
    <sheetView showGridLines="0" topLeftCell="A27" zoomScale="130" zoomScaleNormal="13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1285</v>
      </c>
      <c r="J3" s="69"/>
      <c r="K3" s="69"/>
      <c r="L3" s="69"/>
      <c r="M3" s="69"/>
      <c r="N3" s="69"/>
      <c r="O3" s="69"/>
      <c r="P3" s="69"/>
      <c r="Q3" s="69"/>
      <c r="R3" s="69"/>
      <c r="S3" s="69"/>
      <c r="V3" s="71" t="s">
        <v>645</v>
      </c>
      <c r="W3" s="69"/>
      <c r="Y3" s="72" t="s">
        <v>792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1286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1288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57.4</v>
      </c>
      <c r="K26" s="46"/>
      <c r="L26" s="81">
        <v>57.4</v>
      </c>
      <c r="M26" s="46"/>
      <c r="N26" s="81">
        <v>57.4</v>
      </c>
      <c r="O26" s="46"/>
      <c r="P26" s="81">
        <v>57.4</v>
      </c>
      <c r="Q26" s="47"/>
      <c r="R26" s="46"/>
      <c r="S26" s="81">
        <v>57.4</v>
      </c>
      <c r="T26" s="46"/>
      <c r="U26" s="81">
        <v>64.7</v>
      </c>
      <c r="V26" s="46"/>
      <c r="W26" s="81">
        <v>64.7</v>
      </c>
      <c r="X26" s="47"/>
      <c r="Y26" s="47"/>
      <c r="Z26" s="47"/>
      <c r="AA26" s="46"/>
      <c r="AB26" s="3">
        <v>64.7</v>
      </c>
      <c r="AC26" s="50">
        <v>64.7</v>
      </c>
      <c r="AD26" s="47"/>
      <c r="AE26" s="46"/>
      <c r="AF26" s="4">
        <v>64.7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23.9</v>
      </c>
      <c r="K28" s="46"/>
      <c r="L28" s="81">
        <v>23.6</v>
      </c>
      <c r="M28" s="46"/>
      <c r="N28" s="81">
        <v>23.4</v>
      </c>
      <c r="O28" s="46"/>
      <c r="P28" s="81">
        <v>23.3</v>
      </c>
      <c r="Q28" s="47"/>
      <c r="R28" s="46"/>
      <c r="S28" s="81">
        <v>23.5</v>
      </c>
      <c r="T28" s="46"/>
      <c r="U28" s="81">
        <v>26.8</v>
      </c>
      <c r="V28" s="46"/>
      <c r="W28" s="81">
        <v>26.7</v>
      </c>
      <c r="X28" s="47"/>
      <c r="Y28" s="47"/>
      <c r="Z28" s="47"/>
      <c r="AA28" s="46"/>
      <c r="AB28" s="3">
        <v>26.6</v>
      </c>
      <c r="AC28" s="50">
        <v>26.5</v>
      </c>
      <c r="AD28" s="47"/>
      <c r="AE28" s="46"/>
      <c r="AF28" s="4">
        <v>26.5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0.97099999999999997</v>
      </c>
      <c r="K31" s="46"/>
      <c r="L31" s="83">
        <v>0.97099999999999997</v>
      </c>
      <c r="M31" s="46"/>
      <c r="N31" s="83">
        <v>0.97099999999999997</v>
      </c>
      <c r="O31" s="46"/>
      <c r="P31" s="83">
        <v>0.97099999999999997</v>
      </c>
      <c r="Q31" s="47"/>
      <c r="R31" s="46"/>
      <c r="S31" s="83">
        <v>0.97099999999999997</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32.5</v>
      </c>
      <c r="K32" s="46"/>
      <c r="L32" s="81">
        <v>32.5</v>
      </c>
      <c r="M32" s="46"/>
      <c r="N32" s="81">
        <v>32.5</v>
      </c>
      <c r="O32" s="46"/>
      <c r="P32" s="81">
        <v>32.5</v>
      </c>
      <c r="Q32" s="47"/>
      <c r="R32" s="46"/>
      <c r="S32" s="81">
        <v>32.5</v>
      </c>
      <c r="T32" s="46"/>
      <c r="U32" s="81">
        <v>36.200000000000003</v>
      </c>
      <c r="V32" s="46"/>
      <c r="W32" s="81">
        <v>36.200000000000003</v>
      </c>
      <c r="X32" s="47"/>
      <c r="Y32" s="47"/>
      <c r="Z32" s="47"/>
      <c r="AA32" s="46"/>
      <c r="AB32" s="3">
        <v>36.200000000000003</v>
      </c>
      <c r="AC32" s="50">
        <v>36.200000000000003</v>
      </c>
      <c r="AD32" s="47"/>
      <c r="AE32" s="46"/>
      <c r="AF32" s="4">
        <v>36.200000000000003</v>
      </c>
    </row>
    <row r="33" spans="5:37" ht="13.15" customHeight="1" x14ac:dyDescent="0.25">
      <c r="E33" s="51" t="s">
        <v>331</v>
      </c>
      <c r="F33" s="47"/>
      <c r="G33" s="47"/>
      <c r="H33" s="47"/>
      <c r="I33" s="49"/>
      <c r="J33" s="82">
        <v>22.6</v>
      </c>
      <c r="K33" s="46"/>
      <c r="L33" s="82">
        <v>22.2</v>
      </c>
      <c r="M33" s="46"/>
      <c r="N33" s="82">
        <v>22</v>
      </c>
      <c r="O33" s="46"/>
      <c r="P33" s="82">
        <v>22</v>
      </c>
      <c r="Q33" s="47"/>
      <c r="R33" s="46"/>
      <c r="S33" s="82">
        <v>22.1</v>
      </c>
      <c r="T33" s="46"/>
      <c r="U33" s="82">
        <v>24.7</v>
      </c>
      <c r="V33" s="46"/>
      <c r="W33" s="82">
        <v>24.6</v>
      </c>
      <c r="X33" s="47"/>
      <c r="Y33" s="47"/>
      <c r="Z33" s="47"/>
      <c r="AA33" s="46"/>
      <c r="AB33" s="9">
        <v>24.5</v>
      </c>
      <c r="AC33" s="52">
        <v>24.5</v>
      </c>
      <c r="AD33" s="47"/>
      <c r="AE33" s="46"/>
      <c r="AF33" s="10">
        <v>24.5</v>
      </c>
    </row>
    <row r="34" spans="5:37"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1.1000000000000001</v>
      </c>
      <c r="T34" s="46"/>
      <c r="U34" s="80">
        <v>1.2</v>
      </c>
      <c r="V34" s="46"/>
      <c r="W34" s="80">
        <v>1.2</v>
      </c>
      <c r="X34" s="47"/>
      <c r="Y34" s="47"/>
      <c r="Z34" s="47"/>
      <c r="AA34" s="46"/>
      <c r="AB34" s="5">
        <v>1.2</v>
      </c>
      <c r="AC34" s="45">
        <v>1.2</v>
      </c>
      <c r="AD34" s="47"/>
      <c r="AE34" s="46"/>
      <c r="AF34" s="6">
        <v>1.2</v>
      </c>
    </row>
    <row r="35" spans="5:37"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7"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SNppKk52Q+RfhvnZyhVpQBI08lyXgqLZwXDXh12E4wQVOswFrwfJXLIO89zLF9hE7pmycW09dKAiQZZOkjjiA==" saltValue="8wQNMgQ4T2HRqVRtEGWCR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7588A90-937A-4056-A575-4C0E0A6045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KING - Kingaroy (66/11kV)</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AJ53"/>
  <sheetViews>
    <sheetView showGridLines="0" topLeftCell="A31" zoomScale="145" zoomScaleNormal="145" workbookViewId="0">
      <selection activeCell="AJ42" sqref="AJ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1289</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1291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1292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9.6999999999999993</v>
      </c>
      <c r="K26" s="46"/>
      <c r="L26" s="81">
        <v>9.6999999999999993</v>
      </c>
      <c r="M26" s="46"/>
      <c r="N26" s="81">
        <v>9.6999999999999993</v>
      </c>
      <c r="O26" s="46"/>
      <c r="P26" s="81">
        <v>9.6999999999999993</v>
      </c>
      <c r="Q26" s="47"/>
      <c r="R26" s="46"/>
      <c r="S26" s="81">
        <v>9.6999999999999993</v>
      </c>
      <c r="T26" s="46"/>
      <c r="U26" s="81">
        <v>10.9</v>
      </c>
      <c r="V26" s="46"/>
      <c r="W26" s="81">
        <v>10.9</v>
      </c>
      <c r="X26" s="47"/>
      <c r="Y26" s="47"/>
      <c r="Z26" s="47"/>
      <c r="AA26" s="46"/>
      <c r="AB26" s="3">
        <v>10.9</v>
      </c>
      <c r="AC26" s="50">
        <v>10.9</v>
      </c>
      <c r="AD26" s="47"/>
      <c r="AE26" s="46"/>
      <c r="AF26" s="4">
        <v>10.9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v>
      </c>
      <c r="K28" s="46"/>
      <c r="L28" s="81">
        <v>7.9</v>
      </c>
      <c r="M28" s="46"/>
      <c r="N28" s="81">
        <v>7.8</v>
      </c>
      <c r="O28" s="46"/>
      <c r="P28" s="81">
        <v>7.7</v>
      </c>
      <c r="Q28" s="47"/>
      <c r="R28" s="46"/>
      <c r="S28" s="81">
        <v>7.8</v>
      </c>
      <c r="T28" s="46"/>
      <c r="U28" s="81">
        <v>5.4</v>
      </c>
      <c r="V28" s="46"/>
      <c r="W28" s="81">
        <v>5.4</v>
      </c>
      <c r="X28" s="47"/>
      <c r="Y28" s="47"/>
      <c r="Z28" s="47"/>
      <c r="AA28" s="46"/>
      <c r="AB28" s="3">
        <v>5.3</v>
      </c>
      <c r="AC28" s="50">
        <v>5.3</v>
      </c>
      <c r="AD28" s="47"/>
      <c r="AE28" s="46"/>
      <c r="AF28" s="4">
        <v>5.3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0.83799999999999997</v>
      </c>
      <c r="K31" s="46"/>
      <c r="L31" s="83">
        <v>0.83799999999999997</v>
      </c>
      <c r="M31" s="46"/>
      <c r="N31" s="83">
        <v>0.83799999999999997</v>
      </c>
      <c r="O31" s="46"/>
      <c r="P31" s="83">
        <v>0.83799999999999997</v>
      </c>
      <c r="Q31" s="47"/>
      <c r="R31" s="46"/>
      <c r="S31" s="83">
        <v>0.83799999999999997</v>
      </c>
      <c r="T31" s="46"/>
      <c r="U31" s="83">
        <v>0.78800000000000003</v>
      </c>
      <c r="V31" s="46"/>
      <c r="W31" s="83">
        <v>0.78800000000000003</v>
      </c>
      <c r="X31" s="47"/>
      <c r="Y31" s="47"/>
      <c r="Z31" s="47"/>
      <c r="AA31" s="46"/>
      <c r="AB31" s="7">
        <v>0.78800000000000003</v>
      </c>
      <c r="AC31" s="53">
        <v>0.78800000000000003</v>
      </c>
      <c r="AD31" s="47"/>
      <c r="AE31" s="46"/>
      <c r="AF31" s="8">
        <v>0.78800000000000003</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7.9</v>
      </c>
      <c r="K33" s="46"/>
      <c r="L33" s="82">
        <v>7.8</v>
      </c>
      <c r="M33" s="46"/>
      <c r="N33" s="82">
        <v>7.7</v>
      </c>
      <c r="O33" s="46"/>
      <c r="P33" s="82">
        <v>7.6</v>
      </c>
      <c r="Q33" s="47"/>
      <c r="R33" s="46"/>
      <c r="S33" s="82">
        <v>7.7</v>
      </c>
      <c r="T33" s="46"/>
      <c r="U33" s="82">
        <v>5.0999999999999996</v>
      </c>
      <c r="V33" s="46"/>
      <c r="W33" s="82">
        <v>5.0999999999999996</v>
      </c>
      <c r="X33" s="47"/>
      <c r="Y33" s="47"/>
      <c r="Z33" s="47"/>
      <c r="AA33" s="46"/>
      <c r="AB33" s="9">
        <v>5.0999999999999996</v>
      </c>
      <c r="AC33" s="52">
        <v>5</v>
      </c>
      <c r="AD33" s="47"/>
      <c r="AE33" s="46"/>
      <c r="AF33" s="10">
        <v>5</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1040</v>
      </c>
      <c r="K35" s="46"/>
      <c r="L35" s="80" t="s">
        <v>1040</v>
      </c>
      <c r="M35" s="46"/>
      <c r="N35" s="80" t="s">
        <v>1040</v>
      </c>
      <c r="O35" s="46"/>
      <c r="P35" s="80" t="s">
        <v>1040</v>
      </c>
      <c r="Q35" s="47"/>
      <c r="R35" s="46"/>
      <c r="S35" s="80" t="s">
        <v>1040</v>
      </c>
      <c r="T35" s="46"/>
      <c r="U35" s="80" t="s">
        <v>1040</v>
      </c>
      <c r="V35" s="46"/>
      <c r="W35" s="80" t="s">
        <v>1040</v>
      </c>
      <c r="X35" s="47"/>
      <c r="Y35" s="47"/>
      <c r="Z35" s="47"/>
      <c r="AA35" s="46"/>
      <c r="AB35" s="5" t="s">
        <v>1040</v>
      </c>
      <c r="AC35" s="45" t="s">
        <v>1040</v>
      </c>
      <c r="AD35" s="47"/>
      <c r="AE35" s="46"/>
      <c r="AF35" s="6" t="s">
        <v>1040</v>
      </c>
    </row>
    <row r="36" spans="5:32" ht="13.15" customHeight="1" x14ac:dyDescent="0.25">
      <c r="E36" s="48" t="s">
        <v>337</v>
      </c>
      <c r="F36" s="47"/>
      <c r="G36" s="47"/>
      <c r="H36" s="47"/>
      <c r="I36" s="49"/>
      <c r="J36" s="81">
        <v>7.9</v>
      </c>
      <c r="K36" s="46"/>
      <c r="L36" s="81">
        <v>7.8</v>
      </c>
      <c r="M36" s="46"/>
      <c r="N36" s="81">
        <v>7.7</v>
      </c>
      <c r="O36" s="46"/>
      <c r="P36" s="81">
        <v>7.6</v>
      </c>
      <c r="Q36" s="47"/>
      <c r="R36" s="46"/>
      <c r="S36" s="81">
        <v>7.7</v>
      </c>
      <c r="T36" s="46"/>
      <c r="U36" s="81">
        <v>5.0999999999999996</v>
      </c>
      <c r="V36" s="46"/>
      <c r="W36" s="81">
        <v>5.0999999999999996</v>
      </c>
      <c r="X36" s="47"/>
      <c r="Y36" s="47"/>
      <c r="Z36" s="47"/>
      <c r="AA36" s="46"/>
      <c r="AB36" s="3">
        <v>5.0999999999999996</v>
      </c>
      <c r="AC36" s="50">
        <v>5</v>
      </c>
      <c r="AD36" s="47"/>
      <c r="AE36" s="46"/>
      <c r="AF36" s="4">
        <v>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2" x14ac:dyDescent="0.25">
      <c r="E40" s="48" t="s">
        <v>346</v>
      </c>
      <c r="F40" s="47"/>
      <c r="G40" s="47"/>
      <c r="H40" s="47"/>
      <c r="I40" s="49"/>
      <c r="J40" s="81">
        <v>1.3</v>
      </c>
      <c r="K40" s="46"/>
      <c r="L40" s="81">
        <v>1.3</v>
      </c>
      <c r="M40" s="46"/>
      <c r="N40" s="81">
        <v>1.3</v>
      </c>
      <c r="O40" s="46"/>
      <c r="P40" s="81">
        <v>1.3</v>
      </c>
      <c r="Q40" s="47"/>
      <c r="R40" s="46"/>
      <c r="S40" s="81">
        <v>1.3</v>
      </c>
      <c r="T40" s="46"/>
      <c r="U40" s="81">
        <v>1.3</v>
      </c>
      <c r="V40" s="46"/>
      <c r="W40" s="81">
        <v>1.3</v>
      </c>
      <c r="X40" s="47"/>
      <c r="Y40" s="47"/>
      <c r="Z40" s="47"/>
      <c r="AA40" s="46"/>
      <c r="AB40" s="3">
        <v>1.3</v>
      </c>
      <c r="AC40" s="50">
        <v>1.3</v>
      </c>
      <c r="AD40" s="47"/>
      <c r="AE40" s="46"/>
      <c r="AF40" s="4">
        <v>1.3</v>
      </c>
    </row>
    <row r="41" spans="5:32" x14ac:dyDescent="0.25">
      <c r="E41" s="48" t="s">
        <v>348</v>
      </c>
      <c r="F41" s="47"/>
      <c r="G41" s="47"/>
      <c r="H41" s="47"/>
      <c r="I41" s="49"/>
      <c r="J41" s="81">
        <v>7</v>
      </c>
      <c r="K41" s="46"/>
      <c r="L41" s="81">
        <v>7</v>
      </c>
      <c r="M41" s="46"/>
      <c r="N41" s="81">
        <v>7</v>
      </c>
      <c r="O41" s="46"/>
      <c r="P41" s="81">
        <v>7</v>
      </c>
      <c r="Q41" s="47"/>
      <c r="R41" s="46"/>
      <c r="S41" s="81">
        <v>7</v>
      </c>
      <c r="T41" s="46"/>
      <c r="U41" s="81">
        <v>7</v>
      </c>
      <c r="V41" s="46"/>
      <c r="W41" s="81">
        <v>7</v>
      </c>
      <c r="X41" s="47"/>
      <c r="Y41" s="47"/>
      <c r="Z41" s="47"/>
      <c r="AA41" s="46"/>
      <c r="AB41" s="3">
        <v>7</v>
      </c>
      <c r="AC41" s="50">
        <v>7</v>
      </c>
      <c r="AD41" s="47"/>
      <c r="AE41" s="46"/>
      <c r="AF41" s="4">
        <v>7</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1La1B0y8B+i/Ac96euTpImHLDCJc1aE3atcJjvcjxYZBii6A05vk62HP1oqqKxIkNTMngmwe3Rzs54JLqvJDg==" saltValue="CoYml6yF0URNw+MWd1img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D0823A2-9EA3-4B55-B9F3-455557B9F4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KIRK - Kirknie (66/11kV)</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AK53"/>
  <sheetViews>
    <sheetView showGridLines="0" topLeftCell="A34" zoomScale="160" zoomScaleNormal="16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1293</v>
      </c>
      <c r="J3" s="69"/>
      <c r="K3" s="69"/>
      <c r="L3" s="69"/>
      <c r="M3" s="69"/>
      <c r="N3" s="69"/>
      <c r="O3" s="69"/>
      <c r="P3" s="69"/>
      <c r="Q3" s="69"/>
      <c r="R3" s="69"/>
      <c r="S3" s="69"/>
      <c r="V3" s="71" t="s">
        <v>645</v>
      </c>
      <c r="W3" s="69"/>
      <c r="Y3" s="72" t="s">
        <v>1294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1297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v>
      </c>
      <c r="K26" s="46"/>
      <c r="L26" s="81">
        <v>2</v>
      </c>
      <c r="M26" s="46"/>
      <c r="N26" s="81">
        <v>2</v>
      </c>
      <c r="O26" s="46"/>
      <c r="P26" s="81">
        <v>2</v>
      </c>
      <c r="Q26" s="47"/>
      <c r="R26" s="46"/>
      <c r="S26" s="81">
        <v>2</v>
      </c>
      <c r="T26" s="46"/>
      <c r="U26" s="81">
        <v>2</v>
      </c>
      <c r="V26" s="46"/>
      <c r="W26" s="81">
        <v>2</v>
      </c>
      <c r="X26" s="47"/>
      <c r="Y26" s="47"/>
      <c r="Z26" s="47"/>
      <c r="AA26" s="46"/>
      <c r="AB26" s="3">
        <v>2</v>
      </c>
      <c r="AC26" s="50">
        <v>2</v>
      </c>
      <c r="AD26" s="47"/>
      <c r="AE26" s="46"/>
      <c r="AF26" s="4">
        <v>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v>
      </c>
      <c r="K28" s="46"/>
      <c r="L28" s="81">
        <v>1.2</v>
      </c>
      <c r="M28" s="46"/>
      <c r="N28" s="81">
        <v>1.2</v>
      </c>
      <c r="O28" s="46"/>
      <c r="P28" s="81">
        <v>1.2</v>
      </c>
      <c r="Q28" s="47"/>
      <c r="R28" s="46"/>
      <c r="S28" s="81">
        <v>1.2</v>
      </c>
      <c r="T28" s="46"/>
      <c r="U28" s="81">
        <v>0.8</v>
      </c>
      <c r="V28" s="46"/>
      <c r="W28" s="81">
        <v>0.8</v>
      </c>
      <c r="X28" s="47"/>
      <c r="Y28" s="47"/>
      <c r="Z28" s="47"/>
      <c r="AA28" s="46"/>
      <c r="AB28" s="3">
        <v>0.7</v>
      </c>
      <c r="AC28" s="50">
        <v>0.7</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0.95699999999999996</v>
      </c>
      <c r="K31" s="46"/>
      <c r="L31" s="83">
        <v>0.95699999999999996</v>
      </c>
      <c r="M31" s="46"/>
      <c r="N31" s="83">
        <v>0.95699999999999996</v>
      </c>
      <c r="O31" s="46"/>
      <c r="P31" s="83">
        <v>0.95699999999999996</v>
      </c>
      <c r="Q31" s="47"/>
      <c r="R31" s="46"/>
      <c r="S31" s="83">
        <v>0.95699999999999996</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1</v>
      </c>
      <c r="K32" s="46"/>
      <c r="L32" s="81">
        <v>1</v>
      </c>
      <c r="M32" s="46"/>
      <c r="N32" s="81">
        <v>1</v>
      </c>
      <c r="O32" s="46"/>
      <c r="P32" s="81">
        <v>1</v>
      </c>
      <c r="Q32" s="47"/>
      <c r="R32" s="46"/>
      <c r="S32" s="81">
        <v>1</v>
      </c>
      <c r="T32" s="46"/>
      <c r="U32" s="81">
        <v>1</v>
      </c>
      <c r="V32" s="46"/>
      <c r="W32" s="81">
        <v>1</v>
      </c>
      <c r="X32" s="47"/>
      <c r="Y32" s="47"/>
      <c r="Z32" s="47"/>
      <c r="AA32" s="46"/>
      <c r="AB32" s="3">
        <v>1</v>
      </c>
      <c r="AC32" s="50">
        <v>1</v>
      </c>
      <c r="AD32" s="47"/>
      <c r="AE32" s="46"/>
      <c r="AF32" s="4">
        <v>1</v>
      </c>
    </row>
    <row r="33" spans="5:37" ht="13.15" customHeight="1" x14ac:dyDescent="0.25">
      <c r="E33" s="51" t="s">
        <v>331</v>
      </c>
      <c r="F33" s="47"/>
      <c r="G33" s="47"/>
      <c r="H33" s="47"/>
      <c r="I33" s="49"/>
      <c r="J33" s="82">
        <v>1.1000000000000001</v>
      </c>
      <c r="K33" s="46"/>
      <c r="L33" s="82">
        <v>1.1000000000000001</v>
      </c>
      <c r="M33" s="46"/>
      <c r="N33" s="82">
        <v>1.1000000000000001</v>
      </c>
      <c r="O33" s="46"/>
      <c r="P33" s="82">
        <v>1.1000000000000001</v>
      </c>
      <c r="Q33" s="47"/>
      <c r="R33" s="46"/>
      <c r="S33" s="82">
        <v>1.1000000000000001</v>
      </c>
      <c r="T33" s="46"/>
      <c r="U33" s="82">
        <v>0.7</v>
      </c>
      <c r="V33" s="46"/>
      <c r="W33" s="82">
        <v>0.7</v>
      </c>
      <c r="X33" s="47"/>
      <c r="Y33" s="47"/>
      <c r="Z33" s="47"/>
      <c r="AA33" s="46"/>
      <c r="AB33" s="9">
        <v>0.7</v>
      </c>
      <c r="AC33" s="52">
        <v>0.7</v>
      </c>
      <c r="AD33" s="47"/>
      <c r="AE33" s="46"/>
      <c r="AF33" s="10">
        <v>0.7</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row>
    <row r="35" spans="5:37"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7" ht="13.15" customHeight="1" x14ac:dyDescent="0.25">
      <c r="E36" s="48" t="s">
        <v>337</v>
      </c>
      <c r="F36" s="47"/>
      <c r="G36" s="47"/>
      <c r="H36" s="47"/>
      <c r="I36" s="49"/>
      <c r="J36" s="81">
        <v>0.1</v>
      </c>
      <c r="K36" s="46"/>
      <c r="L36" s="81">
        <v>0.1</v>
      </c>
      <c r="M36" s="46"/>
      <c r="N36" s="81">
        <v>0.1</v>
      </c>
      <c r="O36" s="46"/>
      <c r="P36" s="81">
        <v>0.1</v>
      </c>
      <c r="Q36" s="47"/>
      <c r="R36" s="46"/>
      <c r="S36" s="81">
        <v>0.1</v>
      </c>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0.8</v>
      </c>
      <c r="K43" s="46"/>
      <c r="L43" s="81">
        <v>0.8</v>
      </c>
      <c r="M43" s="46"/>
      <c r="N43" s="81">
        <v>0.8</v>
      </c>
      <c r="O43" s="46"/>
      <c r="P43" s="81">
        <v>0.8</v>
      </c>
      <c r="Q43" s="47"/>
      <c r="R43" s="46"/>
      <c r="S43" s="81">
        <v>0.8</v>
      </c>
      <c r="T43" s="46"/>
      <c r="U43" s="81">
        <v>0.8</v>
      </c>
      <c r="V43" s="46"/>
      <c r="W43" s="81">
        <v>0.8</v>
      </c>
      <c r="X43" s="47"/>
      <c r="Y43" s="47"/>
      <c r="Z43" s="47"/>
      <c r="AA43" s="46"/>
      <c r="AB43" s="3">
        <v>0.8</v>
      </c>
      <c r="AC43" s="50">
        <v>0.8</v>
      </c>
      <c r="AD43" s="47"/>
      <c r="AE43" s="46"/>
      <c r="AF43" s="4">
        <v>0.8</v>
      </c>
    </row>
    <row r="44" spans="5:37" ht="20.100000000000001" customHeight="1" x14ac:dyDescent="0.25">
      <c r="E44" s="48" t="s">
        <v>310</v>
      </c>
      <c r="F44" s="47"/>
      <c r="G44" s="47"/>
      <c r="H44" s="47"/>
      <c r="I44" s="49"/>
      <c r="J44" s="81">
        <v>0.4</v>
      </c>
      <c r="K44" s="46"/>
      <c r="L44" s="81">
        <v>0.4</v>
      </c>
      <c r="M44" s="46"/>
      <c r="N44" s="81">
        <v>0.4</v>
      </c>
      <c r="O44" s="46"/>
      <c r="P44" s="81">
        <v>0.4</v>
      </c>
      <c r="Q44" s="47"/>
      <c r="R44" s="46"/>
      <c r="S44" s="81">
        <v>0.4</v>
      </c>
      <c r="T44" s="46"/>
      <c r="U44" s="81">
        <v>0.4</v>
      </c>
      <c r="V44" s="46"/>
      <c r="W44" s="81">
        <v>0.4</v>
      </c>
      <c r="X44" s="47"/>
      <c r="Y44" s="47"/>
      <c r="Z44" s="47"/>
      <c r="AA44" s="46"/>
      <c r="AB44" s="3">
        <v>0.4</v>
      </c>
      <c r="AC44" s="50">
        <v>0.4</v>
      </c>
      <c r="AD44" s="47"/>
      <c r="AE44" s="46"/>
      <c r="AF44" s="4">
        <v>0.4</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Aj24hAL85LDbkYrzBc7ukRgdVB2UIJKKZNgqpzfOSyvTGxN1WyB45flu4nCy3HgFkDQMXQKUOiGT6BA0VvUKQ==" saltValue="QVx3lJfLhJYZDzI5wva22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54878CA-6E02-4FCF-A479-04BB258501E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KITO - Kilkivan Town (66/11kV)</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AJ53"/>
  <sheetViews>
    <sheetView showGridLines="0" topLeftCell="A31"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1298</v>
      </c>
      <c r="J3" s="69"/>
      <c r="K3" s="69"/>
      <c r="L3" s="69"/>
      <c r="M3" s="69"/>
      <c r="N3" s="69"/>
      <c r="O3" s="69"/>
      <c r="P3" s="69"/>
      <c r="Q3" s="69"/>
      <c r="R3" s="69"/>
      <c r="S3" s="69"/>
      <c r="V3" s="71" t="s">
        <v>645</v>
      </c>
      <c r="W3" s="69"/>
      <c r="Y3" s="72" t="s">
        <v>921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v>
      </c>
      <c r="K26" s="46"/>
      <c r="L26" s="81">
        <v>5</v>
      </c>
      <c r="M26" s="46"/>
      <c r="N26" s="81">
        <v>5</v>
      </c>
      <c r="O26" s="46"/>
      <c r="P26" s="81">
        <v>5</v>
      </c>
      <c r="Q26" s="47"/>
      <c r="R26" s="46"/>
      <c r="S26" s="81">
        <v>5</v>
      </c>
      <c r="T26" s="46"/>
      <c r="U26" s="81">
        <v>5</v>
      </c>
      <c r="V26" s="46"/>
      <c r="W26" s="81">
        <v>5</v>
      </c>
      <c r="X26" s="47"/>
      <c r="Y26" s="47"/>
      <c r="Z26" s="47"/>
      <c r="AA26" s="46"/>
      <c r="AB26" s="3">
        <v>5</v>
      </c>
      <c r="AC26" s="50">
        <v>5</v>
      </c>
      <c r="AD26" s="47"/>
      <c r="AE26" s="46"/>
      <c r="AF26" s="4">
        <v>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0.3</v>
      </c>
      <c r="K28" s="46"/>
      <c r="L28" s="81">
        <v>0.3</v>
      </c>
      <c r="M28" s="46"/>
      <c r="N28" s="81">
        <v>0.3</v>
      </c>
      <c r="O28" s="46"/>
      <c r="P28" s="81">
        <v>0.3</v>
      </c>
      <c r="Q28" s="47"/>
      <c r="R28" s="46"/>
      <c r="S28" s="81">
        <v>0.3</v>
      </c>
      <c r="T28" s="46"/>
      <c r="U28" s="81">
        <v>0.2</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0.92900000000000005</v>
      </c>
      <c r="K31" s="46"/>
      <c r="L31" s="83">
        <v>0.92900000000000005</v>
      </c>
      <c r="M31" s="46"/>
      <c r="N31" s="83">
        <v>0.96899999999999997</v>
      </c>
      <c r="O31" s="46"/>
      <c r="P31" s="83">
        <v>0.96899999999999997</v>
      </c>
      <c r="Q31" s="47"/>
      <c r="R31" s="46"/>
      <c r="S31" s="83">
        <v>0.96899999999999997</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0.3</v>
      </c>
      <c r="K33" s="46"/>
      <c r="L33" s="82">
        <v>0.3</v>
      </c>
      <c r="M33" s="46"/>
      <c r="N33" s="82">
        <v>0.3</v>
      </c>
      <c r="O33" s="46"/>
      <c r="P33" s="82">
        <v>0.3</v>
      </c>
      <c r="Q33" s="47"/>
      <c r="R33" s="46"/>
      <c r="S33" s="82">
        <v>0.3</v>
      </c>
      <c r="T33" s="46"/>
      <c r="U33" s="82">
        <v>0.2</v>
      </c>
      <c r="V33" s="46"/>
      <c r="W33" s="82">
        <v>0.3</v>
      </c>
      <c r="X33" s="47"/>
      <c r="Y33" s="47"/>
      <c r="Z33" s="47"/>
      <c r="AA33" s="46"/>
      <c r="AB33" s="9">
        <v>0.3</v>
      </c>
      <c r="AC33" s="52">
        <v>0.3</v>
      </c>
      <c r="AD33" s="47"/>
      <c r="AE33" s="46"/>
      <c r="AF33" s="10">
        <v>0.3</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1">
        <v>0.2</v>
      </c>
      <c r="V36" s="46"/>
      <c r="W36" s="81">
        <v>0.3</v>
      </c>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0.3</v>
      </c>
      <c r="K39" s="46"/>
      <c r="L39" s="81">
        <v>0.3</v>
      </c>
      <c r="M39" s="46"/>
      <c r="N39" s="81">
        <v>0.3</v>
      </c>
      <c r="O39" s="46"/>
      <c r="P39" s="81">
        <v>0.3</v>
      </c>
      <c r="Q39" s="47"/>
      <c r="R39" s="46"/>
      <c r="S39" s="81">
        <v>0.3</v>
      </c>
      <c r="T39" s="46"/>
      <c r="U39" s="81">
        <v>0.3</v>
      </c>
      <c r="V39" s="46"/>
      <c r="W39" s="81">
        <v>0.3</v>
      </c>
      <c r="X39" s="47"/>
      <c r="Y39" s="47"/>
      <c r="Z39" s="47"/>
      <c r="AA39" s="46"/>
      <c r="AB39" s="3">
        <v>0.3</v>
      </c>
      <c r="AC39" s="50">
        <v>0.3</v>
      </c>
      <c r="AD39" s="47"/>
      <c r="AE39" s="46"/>
      <c r="AF39" s="4">
        <v>0.3</v>
      </c>
    </row>
    <row r="40" spans="5:32" x14ac:dyDescent="0.25">
      <c r="E40" s="48" t="s">
        <v>346</v>
      </c>
      <c r="F40" s="47"/>
      <c r="G40" s="47"/>
      <c r="H40" s="47"/>
      <c r="I40" s="49"/>
      <c r="J40" s="81">
        <v>0.5</v>
      </c>
      <c r="K40" s="46"/>
      <c r="L40" s="81">
        <v>0.5</v>
      </c>
      <c r="M40" s="46"/>
      <c r="N40" s="81">
        <v>0.5</v>
      </c>
      <c r="O40" s="46"/>
      <c r="P40" s="81">
        <v>0.5</v>
      </c>
      <c r="Q40" s="47"/>
      <c r="R40" s="46"/>
      <c r="S40" s="81">
        <v>0.5</v>
      </c>
      <c r="T40" s="46"/>
      <c r="U40" s="81">
        <v>0.5</v>
      </c>
      <c r="V40" s="46"/>
      <c r="W40" s="81">
        <v>0.5</v>
      </c>
      <c r="X40" s="47"/>
      <c r="Y40" s="47"/>
      <c r="Z40" s="47"/>
      <c r="AA40" s="46"/>
      <c r="AB40" s="3">
        <v>0.5</v>
      </c>
      <c r="AC40" s="50">
        <v>0.5</v>
      </c>
      <c r="AD40" s="47"/>
      <c r="AE40" s="46"/>
      <c r="AF40" s="4">
        <v>0.5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7wcpYAGXSNXLLFufP2GV4oY+fwO2cDP7P8GFe1vBe+3Vy+/Ig9qnU6JQY0P09ClIzeGK9nybhuS/Z/H1SKvaAQ==" saltValue="s+rUs5eIe3X8CL+Gr6KEQ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4D097C8-4D5F-486D-93ED-73F919B298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KOCR - Kogan Creek (33/11kV)</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1302</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1303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1304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v>
      </c>
      <c r="K26" s="46"/>
      <c r="L26" s="81">
        <v>7</v>
      </c>
      <c r="M26" s="46"/>
      <c r="N26" s="81">
        <v>7</v>
      </c>
      <c r="O26" s="46"/>
      <c r="P26" s="81">
        <v>7</v>
      </c>
      <c r="Q26" s="47"/>
      <c r="R26" s="46"/>
      <c r="S26" s="81">
        <v>7</v>
      </c>
      <c r="T26" s="46"/>
      <c r="U26" s="81">
        <v>7.5</v>
      </c>
      <c r="V26" s="46"/>
      <c r="W26" s="81">
        <v>7.5</v>
      </c>
      <c r="X26" s="47"/>
      <c r="Y26" s="47"/>
      <c r="Z26" s="47"/>
      <c r="AA26" s="46"/>
      <c r="AB26" s="3">
        <v>7.5</v>
      </c>
      <c r="AC26" s="50">
        <v>7.5</v>
      </c>
      <c r="AD26" s="47"/>
      <c r="AE26" s="46"/>
      <c r="AF26" s="4">
        <v>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v>
      </c>
      <c r="K28" s="46"/>
      <c r="L28" s="81">
        <v>1</v>
      </c>
      <c r="M28" s="46"/>
      <c r="N28" s="81">
        <v>1</v>
      </c>
      <c r="O28" s="46"/>
      <c r="P28" s="81">
        <v>1</v>
      </c>
      <c r="Q28" s="47"/>
      <c r="R28" s="46"/>
      <c r="S28" s="81">
        <v>1</v>
      </c>
      <c r="T28" s="46"/>
      <c r="U28" s="81">
        <v>0.8</v>
      </c>
      <c r="V28" s="46"/>
      <c r="W28" s="81">
        <v>0.8</v>
      </c>
      <c r="X28" s="47"/>
      <c r="Y28" s="47"/>
      <c r="Z28" s="47"/>
      <c r="AA28" s="46"/>
      <c r="AB28" s="3">
        <v>0.8</v>
      </c>
      <c r="AC28" s="50">
        <v>0.8</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0.93400000000000005</v>
      </c>
      <c r="K31" s="46"/>
      <c r="L31" s="83">
        <v>0.93400000000000005</v>
      </c>
      <c r="M31" s="46"/>
      <c r="N31" s="83">
        <v>0.93400000000000005</v>
      </c>
      <c r="O31" s="46"/>
      <c r="P31" s="83">
        <v>0.93400000000000005</v>
      </c>
      <c r="Q31" s="47"/>
      <c r="R31" s="46"/>
      <c r="S31" s="83">
        <v>0.93400000000000005</v>
      </c>
      <c r="T31" s="46"/>
      <c r="U31" s="83">
        <v>0.94099999999999995</v>
      </c>
      <c r="V31" s="46"/>
      <c r="W31" s="83">
        <v>0.94099999999999995</v>
      </c>
      <c r="X31" s="47"/>
      <c r="Y31" s="47"/>
      <c r="Z31" s="47"/>
      <c r="AA31" s="46"/>
      <c r="AB31" s="7">
        <v>0.94099999999999995</v>
      </c>
      <c r="AC31" s="53">
        <v>0.94099999999999995</v>
      </c>
      <c r="AD31" s="47"/>
      <c r="AE31" s="46"/>
      <c r="AF31" s="8">
        <v>0.94099999999999995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0.9</v>
      </c>
      <c r="K33" s="46"/>
      <c r="L33" s="82">
        <v>0.9</v>
      </c>
      <c r="M33" s="46"/>
      <c r="N33" s="82">
        <v>0.9</v>
      </c>
      <c r="O33" s="46"/>
      <c r="P33" s="82">
        <v>0.9</v>
      </c>
      <c r="Q33" s="47"/>
      <c r="R33" s="46"/>
      <c r="S33" s="82">
        <v>0.9</v>
      </c>
      <c r="T33" s="46"/>
      <c r="U33" s="82">
        <v>0.8</v>
      </c>
      <c r="V33" s="46"/>
      <c r="W33" s="82">
        <v>0.8</v>
      </c>
      <c r="X33" s="47"/>
      <c r="Y33" s="47"/>
      <c r="Z33" s="47"/>
      <c r="AA33" s="46"/>
      <c r="AB33" s="9">
        <v>0.8</v>
      </c>
      <c r="AC33" s="52">
        <v>0.8</v>
      </c>
      <c r="AD33" s="47"/>
      <c r="AE33" s="46"/>
      <c r="AF33" s="10">
        <v>0.8</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955</v>
      </c>
      <c r="K35" s="46"/>
      <c r="L35" s="80" t="s">
        <v>955</v>
      </c>
      <c r="M35" s="46"/>
      <c r="N35" s="80" t="s">
        <v>955</v>
      </c>
      <c r="O35" s="46"/>
      <c r="P35" s="80" t="s">
        <v>955</v>
      </c>
      <c r="Q35" s="47"/>
      <c r="R35" s="46"/>
      <c r="S35" s="80" t="s">
        <v>955</v>
      </c>
      <c r="T35" s="46"/>
      <c r="U35" s="80" t="s">
        <v>955</v>
      </c>
      <c r="V35" s="46"/>
      <c r="W35" s="80" t="s">
        <v>955</v>
      </c>
      <c r="X35" s="47"/>
      <c r="Y35" s="47"/>
      <c r="Z35" s="47"/>
      <c r="AA35" s="46"/>
      <c r="AB35" s="5" t="s">
        <v>955</v>
      </c>
      <c r="AC35" s="45" t="s">
        <v>955</v>
      </c>
      <c r="AD35" s="47"/>
      <c r="AE35" s="46"/>
      <c r="AF35" s="6" t="s">
        <v>955</v>
      </c>
    </row>
    <row r="36" spans="5:32" ht="13.15" customHeight="1" x14ac:dyDescent="0.25">
      <c r="E36" s="48" t="s">
        <v>337</v>
      </c>
      <c r="F36" s="47"/>
      <c r="G36" s="47"/>
      <c r="H36" s="47"/>
      <c r="I36" s="49"/>
      <c r="J36" s="81">
        <v>0.9</v>
      </c>
      <c r="K36" s="46"/>
      <c r="L36" s="81">
        <v>0.9</v>
      </c>
      <c r="M36" s="46"/>
      <c r="N36" s="81">
        <v>0.9</v>
      </c>
      <c r="O36" s="46"/>
      <c r="P36" s="81">
        <v>0.9</v>
      </c>
      <c r="Q36" s="47"/>
      <c r="R36" s="46"/>
      <c r="S36" s="81">
        <v>0.9</v>
      </c>
      <c r="T36" s="46"/>
      <c r="U36" s="81">
        <v>0.8</v>
      </c>
      <c r="V36" s="46"/>
      <c r="W36" s="81">
        <v>0.8</v>
      </c>
      <c r="X36" s="47"/>
      <c r="Y36" s="47"/>
      <c r="Z36" s="47"/>
      <c r="AA36" s="46"/>
      <c r="AB36" s="3">
        <v>0.8</v>
      </c>
      <c r="AC36" s="50">
        <v>0.8</v>
      </c>
      <c r="AD36" s="47"/>
      <c r="AE36" s="46"/>
      <c r="AF36" s="4">
        <v>0.8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1.9</v>
      </c>
      <c r="K39" s="46"/>
      <c r="L39" s="81">
        <v>1.9</v>
      </c>
      <c r="M39" s="46"/>
      <c r="N39" s="81">
        <v>1.9</v>
      </c>
      <c r="O39" s="46"/>
      <c r="P39" s="81">
        <v>1.9</v>
      </c>
      <c r="Q39" s="47"/>
      <c r="R39" s="46"/>
      <c r="S39" s="81">
        <v>1.9</v>
      </c>
      <c r="T39" s="46"/>
      <c r="U39" s="81">
        <v>1.9</v>
      </c>
      <c r="V39" s="46"/>
      <c r="W39" s="81">
        <v>1.9</v>
      </c>
      <c r="X39" s="47"/>
      <c r="Y39" s="47"/>
      <c r="Z39" s="47"/>
      <c r="AA39" s="46"/>
      <c r="AB39" s="3">
        <v>1.9</v>
      </c>
      <c r="AC39" s="50">
        <v>1.9</v>
      </c>
      <c r="AD39" s="47"/>
      <c r="AE39" s="46"/>
      <c r="AF39" s="4">
        <v>1.9</v>
      </c>
    </row>
    <row r="40" spans="5:32"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jBB+C+5Apu3r+gTswk5/xY9nGgaI5sqCns4bdXAIq6P7qZ1p66qTMyh4kd73M+x7fvKnQNniM157HWkOAHVTNQ==" saltValue="kokaBucp0yP/wpq7usKX7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B663EE2-EB39-4443-9BC9-6FB198F54E9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KOUM - Koumala (33/11kV)</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AJ53"/>
  <sheetViews>
    <sheetView showGridLines="0" topLeftCell="A37"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1305</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1306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1307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1308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45.9</v>
      </c>
      <c r="K26" s="46"/>
      <c r="L26" s="81">
        <v>45.9</v>
      </c>
      <c r="M26" s="46"/>
      <c r="N26" s="81">
        <v>45.9</v>
      </c>
      <c r="O26" s="46"/>
      <c r="P26" s="81">
        <v>45.9</v>
      </c>
      <c r="Q26" s="47"/>
      <c r="R26" s="46"/>
      <c r="S26" s="81">
        <v>45.9</v>
      </c>
      <c r="T26" s="46"/>
      <c r="U26" s="81">
        <v>50.9</v>
      </c>
      <c r="V26" s="46"/>
      <c r="W26" s="81">
        <v>50.9</v>
      </c>
      <c r="X26" s="47"/>
      <c r="Y26" s="47"/>
      <c r="Z26" s="47"/>
      <c r="AA26" s="46"/>
      <c r="AB26" s="3">
        <v>50.9</v>
      </c>
      <c r="AC26" s="50">
        <v>50.9</v>
      </c>
      <c r="AD26" s="47"/>
      <c r="AE26" s="46"/>
      <c r="AF26" s="4">
        <v>50.9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13.9</v>
      </c>
      <c r="K28" s="46"/>
      <c r="L28" s="81">
        <v>13.8</v>
      </c>
      <c r="M28" s="46"/>
      <c r="N28" s="81">
        <v>13.8</v>
      </c>
      <c r="O28" s="46"/>
      <c r="P28" s="81">
        <v>13.8</v>
      </c>
      <c r="Q28" s="47"/>
      <c r="R28" s="46"/>
      <c r="S28" s="81">
        <v>14</v>
      </c>
      <c r="T28" s="46"/>
      <c r="U28" s="81">
        <v>11.8</v>
      </c>
      <c r="V28" s="46"/>
      <c r="W28" s="81">
        <v>11.7</v>
      </c>
      <c r="X28" s="47"/>
      <c r="Y28" s="47"/>
      <c r="Z28" s="47"/>
      <c r="AA28" s="46"/>
      <c r="AB28" s="3">
        <v>11.7</v>
      </c>
      <c r="AC28" s="50">
        <v>11.7</v>
      </c>
      <c r="AD28" s="47"/>
      <c r="AE28" s="46"/>
      <c r="AF28" s="4">
        <v>11.7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27</v>
      </c>
      <c r="K32" s="46"/>
      <c r="L32" s="81">
        <v>27</v>
      </c>
      <c r="M32" s="46"/>
      <c r="N32" s="81">
        <v>27</v>
      </c>
      <c r="O32" s="46"/>
      <c r="P32" s="81">
        <v>27</v>
      </c>
      <c r="Q32" s="47"/>
      <c r="R32" s="46"/>
      <c r="S32" s="81">
        <v>27</v>
      </c>
      <c r="T32" s="46"/>
      <c r="U32" s="81">
        <v>29.3</v>
      </c>
      <c r="V32" s="46"/>
      <c r="W32" s="81">
        <v>29.3</v>
      </c>
      <c r="X32" s="47"/>
      <c r="Y32" s="47"/>
      <c r="Z32" s="47"/>
      <c r="AA32" s="46"/>
      <c r="AB32" s="3">
        <v>29.3</v>
      </c>
      <c r="AC32" s="50">
        <v>29.3</v>
      </c>
      <c r="AD32" s="47"/>
      <c r="AE32" s="46"/>
      <c r="AF32" s="4">
        <v>29.3</v>
      </c>
    </row>
    <row r="33" spans="5:32" ht="13.15" customHeight="1" x14ac:dyDescent="0.25">
      <c r="E33" s="51" t="s">
        <v>331</v>
      </c>
      <c r="F33" s="47"/>
      <c r="G33" s="47"/>
      <c r="H33" s="47"/>
      <c r="I33" s="49"/>
      <c r="J33" s="82">
        <v>13.3</v>
      </c>
      <c r="K33" s="46"/>
      <c r="L33" s="82">
        <v>13.2</v>
      </c>
      <c r="M33" s="46"/>
      <c r="N33" s="82">
        <v>13.2</v>
      </c>
      <c r="O33" s="46"/>
      <c r="P33" s="82">
        <v>13.2</v>
      </c>
      <c r="Q33" s="47"/>
      <c r="R33" s="46"/>
      <c r="S33" s="82">
        <v>13.4</v>
      </c>
      <c r="T33" s="46"/>
      <c r="U33" s="82">
        <v>11.1</v>
      </c>
      <c r="V33" s="46"/>
      <c r="W33" s="82">
        <v>11.1</v>
      </c>
      <c r="X33" s="47"/>
      <c r="Y33" s="47"/>
      <c r="Z33" s="47"/>
      <c r="AA33" s="46"/>
      <c r="AB33" s="9">
        <v>11</v>
      </c>
      <c r="AC33" s="52">
        <v>11.1</v>
      </c>
      <c r="AD33" s="47"/>
      <c r="AE33" s="46"/>
      <c r="AF33" s="10">
        <v>11.1</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0.6</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row>
    <row r="44" spans="5:32"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g2N0AOUeXRVjuixIAiqh3MTO3a39krV32R/W7ZeHtwrSA9+28p8UhidTpOQ3YoLoeLvg3orN2G1OPaAQqerfA==" saltValue="j/Xl+Kdp1ZzweSeK+G2nE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BEF16B3-9B19-49AC-8C6D-3EA150E2A34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LACR - Lakes Creek (66/11kV)</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J53"/>
  <sheetViews>
    <sheetView showGridLines="0" topLeftCell="A28" zoomScale="160" zoomScaleNormal="160" workbookViewId="0">
      <selection activeCell="AK42" sqref="AK42: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717</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v>
      </c>
      <c r="K26" s="46"/>
      <c r="L26" s="81">
        <v>7</v>
      </c>
      <c r="M26" s="46"/>
      <c r="N26" s="81">
        <v>7</v>
      </c>
      <c r="O26" s="46"/>
      <c r="P26" s="81">
        <v>7</v>
      </c>
      <c r="Q26" s="47"/>
      <c r="R26" s="46"/>
      <c r="S26" s="81">
        <v>7</v>
      </c>
      <c r="T26" s="46"/>
      <c r="U26" s="81">
        <v>7.5</v>
      </c>
      <c r="V26" s="46"/>
      <c r="W26" s="81">
        <v>7.5</v>
      </c>
      <c r="X26" s="47"/>
      <c r="Y26" s="47"/>
      <c r="Z26" s="47"/>
      <c r="AA26" s="46"/>
      <c r="AB26" s="3">
        <v>7.5</v>
      </c>
      <c r="AC26" s="50">
        <v>7.5</v>
      </c>
      <c r="AD26" s="47"/>
      <c r="AE26" s="46"/>
      <c r="AF26" s="4">
        <v>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2.7</v>
      </c>
      <c r="K28" s="46"/>
      <c r="L28" s="81">
        <v>2.7</v>
      </c>
      <c r="M28" s="46"/>
      <c r="N28" s="81">
        <v>2.7</v>
      </c>
      <c r="O28" s="46"/>
      <c r="P28" s="81">
        <v>2.7</v>
      </c>
      <c r="Q28" s="47"/>
      <c r="R28" s="46"/>
      <c r="S28" s="81">
        <v>2.7</v>
      </c>
      <c r="T28" s="46"/>
      <c r="U28" s="81">
        <v>1.3</v>
      </c>
      <c r="V28" s="46"/>
      <c r="W28" s="81">
        <v>1.2</v>
      </c>
      <c r="X28" s="47"/>
      <c r="Y28" s="47"/>
      <c r="Z28" s="47"/>
      <c r="AA28" s="46"/>
      <c r="AB28" s="3">
        <v>1.2</v>
      </c>
      <c r="AC28" s="50">
        <v>1.2</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0.96399999999999997</v>
      </c>
      <c r="K31" s="46"/>
      <c r="L31" s="83">
        <v>0.96399999999999997</v>
      </c>
      <c r="M31" s="46"/>
      <c r="N31" s="83">
        <v>0.96399999999999997</v>
      </c>
      <c r="O31" s="46"/>
      <c r="P31" s="83">
        <v>0.96399999999999997</v>
      </c>
      <c r="Q31" s="47"/>
      <c r="R31" s="46"/>
      <c r="S31" s="83">
        <v>0.96399999999999997</v>
      </c>
      <c r="T31" s="46"/>
      <c r="U31" s="83">
        <v>0.98099999999999998</v>
      </c>
      <c r="V31" s="46"/>
      <c r="W31" s="83">
        <v>0.98099999999999998</v>
      </c>
      <c r="X31" s="47"/>
      <c r="Y31" s="47"/>
      <c r="Z31" s="47"/>
      <c r="AA31" s="46"/>
      <c r="AB31" s="7">
        <v>0.98099999999999998</v>
      </c>
      <c r="AC31" s="53">
        <v>0.98099999999999998</v>
      </c>
      <c r="AD31" s="47"/>
      <c r="AE31" s="46"/>
      <c r="AF31" s="8">
        <v>0.98099999999999998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2.6</v>
      </c>
      <c r="K33" s="46"/>
      <c r="L33" s="82">
        <v>2.6</v>
      </c>
      <c r="M33" s="46"/>
      <c r="N33" s="82">
        <v>2.6</v>
      </c>
      <c r="O33" s="46"/>
      <c r="P33" s="82">
        <v>2.6</v>
      </c>
      <c r="Q33" s="47"/>
      <c r="R33" s="46"/>
      <c r="S33" s="82">
        <v>2.6</v>
      </c>
      <c r="T33" s="46"/>
      <c r="U33" s="82">
        <v>1.1000000000000001</v>
      </c>
      <c r="V33" s="46"/>
      <c r="W33" s="82">
        <v>1.1000000000000001</v>
      </c>
      <c r="X33" s="47"/>
      <c r="Y33" s="47"/>
      <c r="Z33" s="47"/>
      <c r="AA33" s="46"/>
      <c r="AB33" s="9">
        <v>1.1000000000000001</v>
      </c>
      <c r="AC33" s="52">
        <v>1.1000000000000001</v>
      </c>
      <c r="AD33" s="47"/>
      <c r="AE33" s="46"/>
      <c r="AF33" s="10">
        <v>1.1000000000000001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1">
        <v>2.6</v>
      </c>
      <c r="K36" s="46"/>
      <c r="L36" s="81">
        <v>2.6</v>
      </c>
      <c r="M36" s="46"/>
      <c r="N36" s="81">
        <v>2.6</v>
      </c>
      <c r="O36" s="46"/>
      <c r="P36" s="81">
        <v>2.6</v>
      </c>
      <c r="Q36" s="47"/>
      <c r="R36" s="46"/>
      <c r="S36" s="81">
        <v>2.6</v>
      </c>
      <c r="T36" s="46"/>
      <c r="U36" s="81">
        <v>1.1000000000000001</v>
      </c>
      <c r="V36" s="46"/>
      <c r="W36" s="81">
        <v>1.1000000000000001</v>
      </c>
      <c r="X36" s="47"/>
      <c r="Y36" s="47"/>
      <c r="Z36" s="47"/>
      <c r="AA36" s="46"/>
      <c r="AB36" s="3">
        <v>1.1000000000000001</v>
      </c>
      <c r="AC36" s="50">
        <v>1.1000000000000001</v>
      </c>
      <c r="AD36" s="47"/>
      <c r="AE36" s="46"/>
      <c r="AF36" s="4">
        <v>1.1000000000000001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1.9</v>
      </c>
      <c r="K39" s="46"/>
      <c r="L39" s="81">
        <v>1.9</v>
      </c>
      <c r="M39" s="46"/>
      <c r="N39" s="81">
        <v>1.9</v>
      </c>
      <c r="O39" s="46"/>
      <c r="P39" s="81">
        <v>1.9</v>
      </c>
      <c r="Q39" s="47"/>
      <c r="R39" s="46"/>
      <c r="S39" s="81">
        <v>1.9</v>
      </c>
      <c r="T39" s="46"/>
      <c r="U39" s="81">
        <v>1.9</v>
      </c>
      <c r="V39" s="46"/>
      <c r="W39" s="81">
        <v>1.9</v>
      </c>
      <c r="X39" s="47"/>
      <c r="Y39" s="47"/>
      <c r="Z39" s="47"/>
      <c r="AA39" s="46"/>
      <c r="AB39" s="3">
        <v>1.9</v>
      </c>
      <c r="AC39" s="50">
        <v>1.9</v>
      </c>
      <c r="AD39" s="47"/>
      <c r="AE39" s="46"/>
      <c r="AF39" s="4">
        <v>1.9</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yEqQrmxcE+wIhmPf5bYFkn2W3+AdVYmrGNubeeFzYPsDn59ma+De4UKyeLZp3daNO5BjOPK9/axVt0zF6T3iw==" saltValue="Tsm2kJ66moPEmOLj9YY2w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5EE3560-3538-4FA9-BB5C-DC73D1185F3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BALB - Balberra (33/11kV)</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AJ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1309</v>
      </c>
      <c r="J3" s="69"/>
      <c r="K3" s="69"/>
      <c r="L3" s="69"/>
      <c r="M3" s="69"/>
      <c r="N3" s="69"/>
      <c r="O3" s="69"/>
      <c r="P3" s="69"/>
      <c r="Q3" s="69"/>
      <c r="R3" s="69"/>
      <c r="S3" s="69"/>
      <c r="V3" s="71" t="s">
        <v>645</v>
      </c>
      <c r="W3" s="69"/>
      <c r="Y3" s="72" t="s">
        <v>970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1310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1311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1312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v>
      </c>
      <c r="K26" s="46"/>
      <c r="L26" s="81">
        <v>16</v>
      </c>
      <c r="M26" s="46"/>
      <c r="N26" s="81">
        <v>16</v>
      </c>
      <c r="O26" s="46"/>
      <c r="P26" s="81">
        <v>16</v>
      </c>
      <c r="Q26" s="47"/>
      <c r="R26" s="46"/>
      <c r="S26" s="81">
        <v>16</v>
      </c>
      <c r="T26" s="46"/>
      <c r="U26" s="81">
        <v>16</v>
      </c>
      <c r="V26" s="46"/>
      <c r="W26" s="81">
        <v>16</v>
      </c>
      <c r="X26" s="47"/>
      <c r="Y26" s="47"/>
      <c r="Z26" s="47"/>
      <c r="AA26" s="46"/>
      <c r="AB26" s="3">
        <v>16</v>
      </c>
      <c r="AC26" s="50">
        <v>16</v>
      </c>
      <c r="AD26" s="47"/>
      <c r="AE26" s="46"/>
      <c r="AF26" s="4">
        <v>16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v>
      </c>
      <c r="K28" s="46"/>
      <c r="L28" s="81">
        <v>1.5</v>
      </c>
      <c r="M28" s="46"/>
      <c r="N28" s="81">
        <v>1.5</v>
      </c>
      <c r="O28" s="46"/>
      <c r="P28" s="81">
        <v>1.5</v>
      </c>
      <c r="Q28" s="47"/>
      <c r="R28" s="46"/>
      <c r="S28" s="81">
        <v>1.5</v>
      </c>
      <c r="T28" s="46"/>
      <c r="U28" s="81">
        <v>1.6</v>
      </c>
      <c r="V28" s="46"/>
      <c r="W28" s="81">
        <v>1.6</v>
      </c>
      <c r="X28" s="47"/>
      <c r="Y28" s="47"/>
      <c r="Z28" s="47"/>
      <c r="AA28" s="46"/>
      <c r="AB28" s="3">
        <v>1.6</v>
      </c>
      <c r="AC28" s="50">
        <v>1.6</v>
      </c>
      <c r="AD28" s="47"/>
      <c r="AE28" s="46"/>
      <c r="AF28" s="4">
        <v>1.6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8</v>
      </c>
      <c r="K32" s="46"/>
      <c r="L32" s="81">
        <v>8</v>
      </c>
      <c r="M32" s="46"/>
      <c r="N32" s="81">
        <v>8</v>
      </c>
      <c r="O32" s="46"/>
      <c r="P32" s="81">
        <v>8</v>
      </c>
      <c r="Q32" s="47"/>
      <c r="R32" s="46"/>
      <c r="S32" s="81">
        <v>8</v>
      </c>
      <c r="T32" s="46"/>
      <c r="U32" s="81">
        <v>8</v>
      </c>
      <c r="V32" s="46"/>
      <c r="W32" s="81">
        <v>8</v>
      </c>
      <c r="X32" s="47"/>
      <c r="Y32" s="47"/>
      <c r="Z32" s="47"/>
      <c r="AA32" s="46"/>
      <c r="AB32" s="3">
        <v>8</v>
      </c>
      <c r="AC32" s="50">
        <v>8</v>
      </c>
      <c r="AD32" s="47"/>
      <c r="AE32" s="46"/>
      <c r="AF32" s="4">
        <v>8</v>
      </c>
    </row>
    <row r="33" spans="5:32" ht="13.15" customHeight="1" x14ac:dyDescent="0.25">
      <c r="E33" s="51" t="s">
        <v>331</v>
      </c>
      <c r="F33" s="47"/>
      <c r="G33" s="47"/>
      <c r="H33" s="47"/>
      <c r="I33" s="49"/>
      <c r="J33" s="82">
        <v>1.5</v>
      </c>
      <c r="K33" s="46"/>
      <c r="L33" s="82">
        <v>1.5</v>
      </c>
      <c r="M33" s="46"/>
      <c r="N33" s="82">
        <v>1.5</v>
      </c>
      <c r="O33" s="46"/>
      <c r="P33" s="82">
        <v>1.5</v>
      </c>
      <c r="Q33" s="47"/>
      <c r="R33" s="46"/>
      <c r="S33" s="82">
        <v>1.5</v>
      </c>
      <c r="T33" s="46"/>
      <c r="U33" s="82">
        <v>1.5</v>
      </c>
      <c r="V33" s="46"/>
      <c r="W33" s="82">
        <v>1.5</v>
      </c>
      <c r="X33" s="47"/>
      <c r="Y33" s="47"/>
      <c r="Z33" s="47"/>
      <c r="AA33" s="46"/>
      <c r="AB33" s="9">
        <v>1.5</v>
      </c>
      <c r="AC33" s="52">
        <v>1.5</v>
      </c>
      <c r="AD33" s="47"/>
      <c r="AE33" s="46"/>
      <c r="AF33" s="10">
        <v>1.5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747</v>
      </c>
      <c r="K35" s="46"/>
      <c r="L35" s="80" t="s">
        <v>747</v>
      </c>
      <c r="M35" s="46"/>
      <c r="N35" s="80" t="s">
        <v>747</v>
      </c>
      <c r="O35" s="46"/>
      <c r="P35" s="80" t="s">
        <v>747</v>
      </c>
      <c r="Q35" s="47"/>
      <c r="R35" s="46"/>
      <c r="S35" s="80" t="s">
        <v>747</v>
      </c>
      <c r="T35" s="46"/>
      <c r="U35" s="80" t="s">
        <v>747</v>
      </c>
      <c r="V35" s="46"/>
      <c r="W35" s="80" t="s">
        <v>747</v>
      </c>
      <c r="X35" s="47"/>
      <c r="Y35" s="47"/>
      <c r="Z35" s="47"/>
      <c r="AA35" s="46"/>
      <c r="AB35" s="5" t="s">
        <v>747</v>
      </c>
      <c r="AC35" s="45" t="s">
        <v>747</v>
      </c>
      <c r="AD35" s="47"/>
      <c r="AE35" s="46"/>
      <c r="AF35" s="6" t="s">
        <v>747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bni2Ctod3lCh6KbmaYb6TcUJXlZUaegFuMFG8fywhx7YSt8uotVr3m5JLZAXPjblFAoKsuDwXK01dgOOjigqA==" saltValue="jezv7/0U5hg1aKCF9GIgP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0BB5EE0-8E1E-442A-A631-0C7548F194C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LAKE - Lakeland (66/22kV)</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AJ53"/>
  <sheetViews>
    <sheetView showGridLines="0" topLeftCell="A37" zoomScale="190" zoomScaleNormal="19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1313</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8.1999999999999993</v>
      </c>
      <c r="K26" s="46"/>
      <c r="L26" s="81">
        <v>8.1999999999999993</v>
      </c>
      <c r="M26" s="46"/>
      <c r="N26" s="81">
        <v>8.1999999999999993</v>
      </c>
      <c r="O26" s="46"/>
      <c r="P26" s="81">
        <v>8.1999999999999993</v>
      </c>
      <c r="Q26" s="47"/>
      <c r="R26" s="46"/>
      <c r="S26" s="81">
        <v>8.1999999999999993</v>
      </c>
      <c r="T26" s="46"/>
      <c r="U26" s="81">
        <v>8.6999999999999993</v>
      </c>
      <c r="V26" s="46"/>
      <c r="W26" s="81">
        <v>8.6999999999999993</v>
      </c>
      <c r="X26" s="47"/>
      <c r="Y26" s="47"/>
      <c r="Z26" s="47"/>
      <c r="AA26" s="46"/>
      <c r="AB26" s="3">
        <v>8.6999999999999993</v>
      </c>
      <c r="AC26" s="50">
        <v>8.6999999999999993</v>
      </c>
      <c r="AD26" s="47"/>
      <c r="AE26" s="46"/>
      <c r="AF26" s="4">
        <v>8.6999999999999993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v>
      </c>
      <c r="K28" s="46"/>
      <c r="L28" s="81">
        <v>2.1</v>
      </c>
      <c r="M28" s="46"/>
      <c r="N28" s="81">
        <v>2.1</v>
      </c>
      <c r="O28" s="46"/>
      <c r="P28" s="81">
        <v>2.1</v>
      </c>
      <c r="Q28" s="47"/>
      <c r="R28" s="46"/>
      <c r="S28" s="81">
        <v>2.1</v>
      </c>
      <c r="T28" s="46"/>
      <c r="U28" s="81">
        <v>1.3</v>
      </c>
      <c r="V28" s="46"/>
      <c r="W28" s="81">
        <v>1.3</v>
      </c>
      <c r="X28" s="47"/>
      <c r="Y28" s="47"/>
      <c r="Z28" s="47"/>
      <c r="AA28" s="46"/>
      <c r="AB28" s="3">
        <v>1.3</v>
      </c>
      <c r="AC28" s="50">
        <v>1.3</v>
      </c>
      <c r="AD28" s="47"/>
      <c r="AE28" s="46"/>
      <c r="AF28" s="4">
        <v>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0.99199999999999999</v>
      </c>
      <c r="K31" s="46"/>
      <c r="L31" s="83">
        <v>0.99199999999999999</v>
      </c>
      <c r="M31" s="46"/>
      <c r="N31" s="83">
        <v>0.99199999999999999</v>
      </c>
      <c r="O31" s="46"/>
      <c r="P31" s="83">
        <v>0.99199999999999999</v>
      </c>
      <c r="Q31" s="47"/>
      <c r="R31" s="46"/>
      <c r="S31" s="83">
        <v>0.99199999999999999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1.9</v>
      </c>
      <c r="K33" s="46"/>
      <c r="L33" s="82">
        <v>1.9</v>
      </c>
      <c r="M33" s="46"/>
      <c r="N33" s="82">
        <v>1.9</v>
      </c>
      <c r="O33" s="46"/>
      <c r="P33" s="82">
        <v>1.9</v>
      </c>
      <c r="Q33" s="47"/>
      <c r="R33" s="46"/>
      <c r="S33" s="82">
        <v>1.9</v>
      </c>
      <c r="T33" s="46"/>
      <c r="U33" s="82">
        <v>1.2</v>
      </c>
      <c r="V33" s="46"/>
      <c r="W33" s="82">
        <v>1.2</v>
      </c>
      <c r="X33" s="47"/>
      <c r="Y33" s="47"/>
      <c r="Z33" s="47"/>
      <c r="AA33" s="46"/>
      <c r="AB33" s="9">
        <v>1.2</v>
      </c>
      <c r="AC33" s="52">
        <v>1.2</v>
      </c>
      <c r="AD33" s="47"/>
      <c r="AE33" s="46"/>
      <c r="AF33" s="10">
        <v>1.2</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2" ht="13.15" customHeight="1" x14ac:dyDescent="0.25">
      <c r="E36" s="48" t="s">
        <v>337</v>
      </c>
      <c r="F36" s="47"/>
      <c r="G36" s="47"/>
      <c r="H36" s="47"/>
      <c r="I36" s="49"/>
      <c r="J36" s="81">
        <v>1.9</v>
      </c>
      <c r="K36" s="46"/>
      <c r="L36" s="81">
        <v>1.9</v>
      </c>
      <c r="M36" s="46"/>
      <c r="N36" s="81">
        <v>1.9</v>
      </c>
      <c r="O36" s="46"/>
      <c r="P36" s="81">
        <v>1.9</v>
      </c>
      <c r="Q36" s="47"/>
      <c r="R36" s="46"/>
      <c r="S36" s="81">
        <v>1.9</v>
      </c>
      <c r="T36" s="46"/>
      <c r="U36" s="81">
        <v>1.2</v>
      </c>
      <c r="V36" s="46"/>
      <c r="W36" s="81">
        <v>1.2</v>
      </c>
      <c r="X36" s="47"/>
      <c r="Y36" s="47"/>
      <c r="Z36" s="47"/>
      <c r="AA36" s="46"/>
      <c r="AB36" s="3">
        <v>1.2</v>
      </c>
      <c r="AC36" s="50">
        <v>1.2</v>
      </c>
      <c r="AD36" s="47"/>
      <c r="AE36" s="46"/>
      <c r="AF36" s="4">
        <v>1.2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2"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vBjUTlLWlmE/EQizs++jus+oYq/77rxJdZdzyvH1c8c4wko26mDz+/FsWH7JMOWW++2CFqZu+bdceZ2Aiph2A==" saltValue="WXDz0fW5FbjnYLG8ofOyL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B08D42E-8AE7-4952-B408-C9F94FBB1D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LANN - Lannercost (66/11kV)</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AJ53"/>
  <sheetViews>
    <sheetView showGridLines="0" topLeftCell="A34" zoomScale="160" zoomScaleNormal="160" workbookViewId="0">
      <selection activeCell="AK43" sqref="AK43: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1316</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1145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1317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17.600000000000001</v>
      </c>
      <c r="K26" s="46"/>
      <c r="L26" s="81">
        <v>17.600000000000001</v>
      </c>
      <c r="M26" s="46"/>
      <c r="N26" s="81">
        <v>17.600000000000001</v>
      </c>
      <c r="O26" s="46"/>
      <c r="P26" s="81">
        <v>17.600000000000001</v>
      </c>
      <c r="Q26" s="47"/>
      <c r="R26" s="46"/>
      <c r="S26" s="81">
        <v>17.600000000000001</v>
      </c>
      <c r="T26" s="46"/>
      <c r="U26" s="81">
        <v>19</v>
      </c>
      <c r="V26" s="46"/>
      <c r="W26" s="81">
        <v>19</v>
      </c>
      <c r="X26" s="47"/>
      <c r="Y26" s="47"/>
      <c r="Z26" s="47"/>
      <c r="AA26" s="46"/>
      <c r="AB26" s="3">
        <v>19</v>
      </c>
      <c r="AC26" s="50">
        <v>19</v>
      </c>
      <c r="AD26" s="47"/>
      <c r="AE26" s="46"/>
      <c r="AF26" s="4">
        <v>19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v>
      </c>
      <c r="K28" s="46"/>
      <c r="L28" s="81">
        <v>1.7</v>
      </c>
      <c r="M28" s="46"/>
      <c r="N28" s="81">
        <v>1.7</v>
      </c>
      <c r="O28" s="46"/>
      <c r="P28" s="81">
        <v>1.8</v>
      </c>
      <c r="Q28" s="47"/>
      <c r="R28" s="46"/>
      <c r="S28" s="81">
        <v>1.8</v>
      </c>
      <c r="T28" s="46"/>
      <c r="U28" s="81">
        <v>1.2</v>
      </c>
      <c r="V28" s="46"/>
      <c r="W28" s="81">
        <v>1.1000000000000001</v>
      </c>
      <c r="X28" s="47"/>
      <c r="Y28" s="47"/>
      <c r="Z28" s="47"/>
      <c r="AA28" s="46"/>
      <c r="AB28" s="3">
        <v>1.2</v>
      </c>
      <c r="AC28" s="50">
        <v>1.2</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0.99299999999999999</v>
      </c>
      <c r="K31" s="46"/>
      <c r="L31" s="83">
        <v>0.99299999999999999</v>
      </c>
      <c r="M31" s="46"/>
      <c r="N31" s="83">
        <v>0.99299999999999999</v>
      </c>
      <c r="O31" s="46"/>
      <c r="P31" s="83">
        <v>0.99299999999999999</v>
      </c>
      <c r="Q31" s="47"/>
      <c r="R31" s="46"/>
      <c r="S31" s="83">
        <v>0.99299999999999999</v>
      </c>
      <c r="T31" s="46"/>
      <c r="U31" s="83">
        <v>0.996</v>
      </c>
      <c r="V31" s="46"/>
      <c r="W31" s="83">
        <v>0.98299999999999998</v>
      </c>
      <c r="X31" s="47"/>
      <c r="Y31" s="47"/>
      <c r="Z31" s="47"/>
      <c r="AA31" s="46"/>
      <c r="AB31" s="7">
        <v>0.996</v>
      </c>
      <c r="AC31" s="53">
        <v>0.996</v>
      </c>
      <c r="AD31" s="47"/>
      <c r="AE31" s="46"/>
      <c r="AF31" s="8">
        <v>0.996</v>
      </c>
    </row>
    <row r="32" spans="4:32" ht="13.15" customHeight="1" x14ac:dyDescent="0.25">
      <c r="E32" s="48" t="s">
        <v>329</v>
      </c>
      <c r="F32" s="47"/>
      <c r="G32" s="47"/>
      <c r="H32" s="47"/>
      <c r="I32" s="49"/>
      <c r="J32" s="81">
        <v>9.6999999999999993</v>
      </c>
      <c r="K32" s="46"/>
      <c r="L32" s="81">
        <v>9.6999999999999993</v>
      </c>
      <c r="M32" s="46"/>
      <c r="N32" s="81">
        <v>9.6999999999999993</v>
      </c>
      <c r="O32" s="46"/>
      <c r="P32" s="81">
        <v>9.6999999999999993</v>
      </c>
      <c r="Q32" s="47"/>
      <c r="R32" s="46"/>
      <c r="S32" s="81">
        <v>9.6999999999999993</v>
      </c>
      <c r="T32" s="46"/>
      <c r="U32" s="81">
        <v>10.3</v>
      </c>
      <c r="V32" s="46"/>
      <c r="W32" s="81">
        <v>10.3</v>
      </c>
      <c r="X32" s="47"/>
      <c r="Y32" s="47"/>
      <c r="Z32" s="47"/>
      <c r="AA32" s="46"/>
      <c r="AB32" s="3">
        <v>10.3</v>
      </c>
      <c r="AC32" s="50">
        <v>10.3</v>
      </c>
      <c r="AD32" s="47"/>
      <c r="AE32" s="46"/>
      <c r="AF32" s="4">
        <v>10.3</v>
      </c>
    </row>
    <row r="33" spans="5:32" ht="13.15" customHeight="1" x14ac:dyDescent="0.25">
      <c r="E33" s="51" t="s">
        <v>331</v>
      </c>
      <c r="F33" s="47"/>
      <c r="G33" s="47"/>
      <c r="H33" s="47"/>
      <c r="I33" s="49"/>
      <c r="J33" s="82">
        <v>1.6</v>
      </c>
      <c r="K33" s="46"/>
      <c r="L33" s="82">
        <v>1.6</v>
      </c>
      <c r="M33" s="46"/>
      <c r="N33" s="82">
        <v>1.6</v>
      </c>
      <c r="O33" s="46"/>
      <c r="P33" s="82">
        <v>1.6</v>
      </c>
      <c r="Q33" s="47"/>
      <c r="R33" s="46"/>
      <c r="S33" s="82">
        <v>1.7</v>
      </c>
      <c r="T33" s="46"/>
      <c r="U33" s="82">
        <v>1.1000000000000001</v>
      </c>
      <c r="V33" s="46"/>
      <c r="W33" s="82">
        <v>1.1000000000000001</v>
      </c>
      <c r="X33" s="47"/>
      <c r="Y33" s="47"/>
      <c r="Z33" s="47"/>
      <c r="AA33" s="46"/>
      <c r="AB33" s="9">
        <v>1.2</v>
      </c>
      <c r="AC33" s="52">
        <v>1.2</v>
      </c>
      <c r="AD33" s="47"/>
      <c r="AE33" s="46"/>
      <c r="AF33" s="10">
        <v>1.2</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MH5I4D2EbIvZhH1nkoM7oP6TkjXM3EXnn5TwJXIzGrsShkszW/cdnQyqYsuU2VBcd+69yyDmCeREsXrNcz53Q==" saltValue="jjaWqYx/UPgBPVSE79NpL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F34CFB4-38F7-4358-8AF4-20E3F2FB7CC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LAQU - Laguna Quays (66/11kV)</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1319</v>
      </c>
      <c r="J3" s="69"/>
      <c r="K3" s="69"/>
      <c r="L3" s="69"/>
      <c r="M3" s="69"/>
      <c r="N3" s="69"/>
      <c r="O3" s="69"/>
      <c r="P3" s="69"/>
      <c r="Q3" s="69"/>
      <c r="R3" s="69"/>
      <c r="S3" s="69"/>
      <c r="V3" s="71" t="s">
        <v>645</v>
      </c>
      <c r="W3" s="69"/>
      <c r="Y3" s="72" t="s">
        <v>1320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1321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1322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1323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4.5</v>
      </c>
      <c r="K28" s="46"/>
      <c r="L28" s="81">
        <v>4.4000000000000004</v>
      </c>
      <c r="M28" s="46"/>
      <c r="N28" s="81">
        <v>6.1</v>
      </c>
      <c r="O28" s="46"/>
      <c r="P28" s="81">
        <v>7.8</v>
      </c>
      <c r="Q28" s="47"/>
      <c r="R28" s="46"/>
      <c r="S28" s="81">
        <v>7.8</v>
      </c>
      <c r="T28" s="46"/>
      <c r="U28" s="81">
        <v>3.8</v>
      </c>
      <c r="V28" s="46"/>
      <c r="W28" s="81">
        <v>3.8</v>
      </c>
      <c r="X28" s="47"/>
      <c r="Y28" s="47"/>
      <c r="Z28" s="47"/>
      <c r="AA28" s="46"/>
      <c r="AB28" s="3">
        <v>3.8</v>
      </c>
      <c r="AC28" s="50">
        <v>5.2</v>
      </c>
      <c r="AD28" s="47"/>
      <c r="AE28" s="46"/>
      <c r="AF28" s="4">
        <v>6.7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0.79500000000000004</v>
      </c>
      <c r="K31" s="46"/>
      <c r="L31" s="83">
        <v>0.79500000000000004</v>
      </c>
      <c r="M31" s="46"/>
      <c r="N31" s="83">
        <v>0.79500000000000004</v>
      </c>
      <c r="O31" s="46"/>
      <c r="P31" s="83">
        <v>0.79500000000000004</v>
      </c>
      <c r="Q31" s="47"/>
      <c r="R31" s="46"/>
      <c r="S31" s="83">
        <v>0.79500000000000004</v>
      </c>
      <c r="T31" s="46"/>
      <c r="U31" s="83">
        <v>0.79300000000000004</v>
      </c>
      <c r="V31" s="46"/>
      <c r="W31" s="83">
        <v>0.78700000000000003</v>
      </c>
      <c r="X31" s="47"/>
      <c r="Y31" s="47"/>
      <c r="Z31" s="47"/>
      <c r="AA31" s="46"/>
      <c r="AB31" s="7">
        <v>0.78700000000000003</v>
      </c>
      <c r="AC31" s="53">
        <v>0.79300000000000004</v>
      </c>
      <c r="AD31" s="47"/>
      <c r="AE31" s="46"/>
      <c r="AF31" s="8">
        <v>0.79300000000000004</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4.4000000000000004</v>
      </c>
      <c r="K33" s="46"/>
      <c r="L33" s="82">
        <v>4.3</v>
      </c>
      <c r="M33" s="46"/>
      <c r="N33" s="82">
        <v>6</v>
      </c>
      <c r="O33" s="46"/>
      <c r="P33" s="82">
        <v>7.7</v>
      </c>
      <c r="Q33" s="47"/>
      <c r="R33" s="46"/>
      <c r="S33" s="82">
        <v>7.8</v>
      </c>
      <c r="T33" s="46"/>
      <c r="U33" s="82">
        <v>3.8</v>
      </c>
      <c r="V33" s="46"/>
      <c r="W33" s="82">
        <v>3.8</v>
      </c>
      <c r="X33" s="47"/>
      <c r="Y33" s="47"/>
      <c r="Z33" s="47"/>
      <c r="AA33" s="46"/>
      <c r="AB33" s="9">
        <v>3.8</v>
      </c>
      <c r="AC33" s="52">
        <v>5.2</v>
      </c>
      <c r="AD33" s="47"/>
      <c r="AE33" s="46"/>
      <c r="AF33" s="10">
        <v>6.6</v>
      </c>
    </row>
    <row r="34" spans="5:32" ht="20.25" customHeight="1" x14ac:dyDescent="0.25">
      <c r="E34" s="48" t="s">
        <v>662</v>
      </c>
      <c r="F34" s="47"/>
      <c r="G34" s="47"/>
      <c r="H34" s="47"/>
      <c r="I34" s="49"/>
      <c r="J34" s="80">
        <v>0.2</v>
      </c>
      <c r="K34" s="46"/>
      <c r="L34" s="80">
        <v>0.2</v>
      </c>
      <c r="M34" s="46"/>
      <c r="N34" s="80">
        <v>0.3</v>
      </c>
      <c r="O34" s="46"/>
      <c r="P34" s="80">
        <v>0.4</v>
      </c>
      <c r="Q34" s="47"/>
      <c r="R34" s="46"/>
      <c r="S34" s="80">
        <v>0.4</v>
      </c>
      <c r="T34" s="46"/>
      <c r="U34" s="80">
        <v>0.2</v>
      </c>
      <c r="V34" s="46"/>
      <c r="W34" s="80">
        <v>0.2</v>
      </c>
      <c r="X34" s="47"/>
      <c r="Y34" s="47"/>
      <c r="Z34" s="47"/>
      <c r="AA34" s="46"/>
      <c r="AB34" s="5">
        <v>0.2</v>
      </c>
      <c r="AC34" s="45">
        <v>0.3</v>
      </c>
      <c r="AD34" s="47"/>
      <c r="AE34" s="46"/>
      <c r="AF34" s="6">
        <v>0.3</v>
      </c>
    </row>
    <row r="35" spans="5:32" ht="20.25" customHeight="1" x14ac:dyDescent="0.25">
      <c r="E35" s="48" t="s">
        <v>663</v>
      </c>
      <c r="F35" s="47"/>
      <c r="G35" s="47"/>
      <c r="H35" s="47"/>
      <c r="I35" s="49"/>
      <c r="J35" s="80" t="s">
        <v>716</v>
      </c>
      <c r="K35" s="46"/>
      <c r="L35" s="80" t="s">
        <v>716</v>
      </c>
      <c r="M35" s="46"/>
      <c r="N35" s="80" t="s">
        <v>716</v>
      </c>
      <c r="O35" s="46"/>
      <c r="P35" s="80" t="s">
        <v>716</v>
      </c>
      <c r="Q35" s="47"/>
      <c r="R35" s="46"/>
      <c r="S35" s="80" t="s">
        <v>716</v>
      </c>
      <c r="T35" s="46"/>
      <c r="U35" s="80" t="s">
        <v>716</v>
      </c>
      <c r="V35" s="46"/>
      <c r="W35" s="80" t="s">
        <v>716</v>
      </c>
      <c r="X35" s="47"/>
      <c r="Y35" s="47"/>
      <c r="Z35" s="47"/>
      <c r="AA35" s="46"/>
      <c r="AB35" s="5" t="s">
        <v>716</v>
      </c>
      <c r="AC35" s="45" t="s">
        <v>716</v>
      </c>
      <c r="AD35" s="47"/>
      <c r="AE35" s="46"/>
      <c r="AF35" s="6" t="s">
        <v>716</v>
      </c>
    </row>
    <row r="36" spans="5:32" ht="13.15" customHeight="1" x14ac:dyDescent="0.25">
      <c r="E36" s="48" t="s">
        <v>337</v>
      </c>
      <c r="F36" s="47"/>
      <c r="G36" s="47"/>
      <c r="H36" s="47"/>
      <c r="I36" s="49"/>
      <c r="J36" s="81">
        <v>4.4000000000000004</v>
      </c>
      <c r="K36" s="46"/>
      <c r="L36" s="81">
        <v>4.3</v>
      </c>
      <c r="M36" s="46"/>
      <c r="N36" s="81">
        <v>6</v>
      </c>
      <c r="O36" s="46"/>
      <c r="P36" s="81">
        <v>7.7</v>
      </c>
      <c r="Q36" s="47"/>
      <c r="R36" s="46"/>
      <c r="S36" s="81">
        <v>7.8</v>
      </c>
      <c r="T36" s="46"/>
      <c r="U36" s="81">
        <v>3.8</v>
      </c>
      <c r="V36" s="46"/>
      <c r="W36" s="81">
        <v>3.8</v>
      </c>
      <c r="X36" s="47"/>
      <c r="Y36" s="47"/>
      <c r="Z36" s="47"/>
      <c r="AA36" s="46"/>
      <c r="AB36" s="3">
        <v>3.8</v>
      </c>
      <c r="AC36" s="50">
        <v>5.2</v>
      </c>
      <c r="AD36" s="47"/>
      <c r="AE36" s="46"/>
      <c r="AF36" s="4">
        <v>6.6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2.4</v>
      </c>
      <c r="K39" s="46"/>
      <c r="L39" s="81">
        <v>2.4</v>
      </c>
      <c r="M39" s="46"/>
      <c r="N39" s="81">
        <v>2.4</v>
      </c>
      <c r="O39" s="46"/>
      <c r="P39" s="81">
        <v>2.4</v>
      </c>
      <c r="Q39" s="47"/>
      <c r="R39" s="46"/>
      <c r="S39" s="81">
        <v>2.4</v>
      </c>
      <c r="T39" s="46"/>
      <c r="U39" s="81">
        <v>2.4</v>
      </c>
      <c r="V39" s="46"/>
      <c r="W39" s="81">
        <v>2.4</v>
      </c>
      <c r="X39" s="47"/>
      <c r="Y39" s="47"/>
      <c r="Z39" s="47"/>
      <c r="AA39" s="46"/>
      <c r="AB39" s="3">
        <v>2.4</v>
      </c>
      <c r="AC39" s="50">
        <v>2.4</v>
      </c>
      <c r="AD39" s="47"/>
      <c r="AE39" s="46"/>
      <c r="AF39" s="4">
        <v>2.4</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3.0999999046325701</v>
      </c>
      <c r="K41" s="46"/>
      <c r="L41" s="81">
        <v>3.0999999046325701</v>
      </c>
      <c r="M41" s="46"/>
      <c r="N41" s="81">
        <v>3.0999999046325701</v>
      </c>
      <c r="O41" s="46"/>
      <c r="P41" s="81">
        <v>3.0999999046325701</v>
      </c>
      <c r="Q41" s="47"/>
      <c r="R41" s="46"/>
      <c r="S41" s="81">
        <v>3.0999999046325701</v>
      </c>
      <c r="T41" s="46"/>
      <c r="U41" s="81">
        <v>3.0999999046325701</v>
      </c>
      <c r="V41" s="46"/>
      <c r="W41" s="81">
        <v>3.0999999046325701</v>
      </c>
      <c r="X41" s="47"/>
      <c r="Y41" s="47"/>
      <c r="Z41" s="47"/>
      <c r="AA41" s="46"/>
      <c r="AB41" s="3">
        <v>3.0999999046325701</v>
      </c>
      <c r="AC41" s="50">
        <v>3.0999999046325701</v>
      </c>
      <c r="AD41" s="47"/>
      <c r="AE41" s="46"/>
      <c r="AF41" s="4">
        <v>3.0999999046325701</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1">
        <v>0.5</v>
      </c>
      <c r="O45" s="46"/>
      <c r="P45" s="81">
        <v>2.2000000000000002</v>
      </c>
      <c r="Q45" s="47"/>
      <c r="R45" s="46"/>
      <c r="S45" s="81">
        <v>2.2999999999999998</v>
      </c>
      <c r="T45" s="46"/>
      <c r="U45" s="80"/>
      <c r="V45" s="46"/>
      <c r="W45" s="80"/>
      <c r="X45" s="47"/>
      <c r="Y45" s="47"/>
      <c r="Z45" s="47"/>
      <c r="AA45" s="46"/>
      <c r="AB45" s="5"/>
      <c r="AC45" s="45"/>
      <c r="AD45" s="47"/>
      <c r="AE45" s="46"/>
      <c r="AF45" s="4">
        <v>1.1000000000000001</v>
      </c>
    </row>
    <row r="46" spans="5:32" x14ac:dyDescent="0.25">
      <c r="E46" s="48" t="s">
        <v>357</v>
      </c>
      <c r="F46" s="47"/>
      <c r="G46" s="47"/>
      <c r="H46" s="47"/>
      <c r="I46" s="49"/>
      <c r="J46" s="80"/>
      <c r="K46" s="46"/>
      <c r="L46" s="80"/>
      <c r="M46" s="46"/>
      <c r="N46" s="81">
        <v>0.4</v>
      </c>
      <c r="O46" s="46"/>
      <c r="P46" s="81">
        <v>1.7</v>
      </c>
      <c r="Q46" s="47"/>
      <c r="R46" s="46"/>
      <c r="S46" s="81">
        <v>1.8</v>
      </c>
      <c r="T46" s="46"/>
      <c r="U46" s="80"/>
      <c r="V46" s="46"/>
      <c r="W46" s="80"/>
      <c r="X46" s="47"/>
      <c r="Y46" s="47"/>
      <c r="Z46" s="47"/>
      <c r="AA46" s="46"/>
      <c r="AB46" s="5"/>
      <c r="AC46" s="45"/>
      <c r="AD46" s="47"/>
      <c r="AE46" s="46"/>
      <c r="AF46" s="4">
        <v>0.9</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MKRoubCnLGS5gB19EUKkHe3ZQGD/GNeF1HWlyPQBU6AJgLmjnmHayecgryeYTrzGb2id81I5S44r/Bm4W2d9A==" saltValue="H7vHsqdTENBjX+cJ01npD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8056CBB-A4D5-4774-AEBA-2CD15E15333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LARO - Skid D (Landing Road) (66/11kV)</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AJ53"/>
  <sheetViews>
    <sheetView showGridLines="0" topLeftCell="A34" zoomScale="160" zoomScaleNormal="160" workbookViewId="0">
      <selection activeCell="AK42" sqref="AK42: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1324</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1325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1326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1327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2.2000000000000002</v>
      </c>
      <c r="K26" s="46"/>
      <c r="L26" s="81">
        <v>2.2000000000000002</v>
      </c>
      <c r="M26" s="46"/>
      <c r="N26" s="81">
        <v>2.2000000000000002</v>
      </c>
      <c r="O26" s="46"/>
      <c r="P26" s="81">
        <v>2.2000000000000002</v>
      </c>
      <c r="Q26" s="47"/>
      <c r="R26" s="46"/>
      <c r="S26" s="81">
        <v>2.2000000000000002</v>
      </c>
      <c r="T26" s="46"/>
      <c r="U26" s="81">
        <v>2.2000000000000002</v>
      </c>
      <c r="V26" s="46"/>
      <c r="W26" s="81">
        <v>2.2000000000000002</v>
      </c>
      <c r="X26" s="47"/>
      <c r="Y26" s="47"/>
      <c r="Z26" s="47"/>
      <c r="AA26" s="46"/>
      <c r="AB26" s="3">
        <v>2.2000000000000002</v>
      </c>
      <c r="AC26" s="50">
        <v>2.2000000000000002</v>
      </c>
      <c r="AD26" s="47"/>
      <c r="AE26" s="46"/>
      <c r="AF26" s="4">
        <v>2.2000000000000002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0.5</v>
      </c>
      <c r="K28" s="46"/>
      <c r="L28" s="81">
        <v>0.5</v>
      </c>
      <c r="M28" s="46"/>
      <c r="N28" s="81">
        <v>0.5</v>
      </c>
      <c r="O28" s="46"/>
      <c r="P28" s="81">
        <v>0.5</v>
      </c>
      <c r="Q28" s="47"/>
      <c r="R28" s="46"/>
      <c r="S28" s="81">
        <v>0.6</v>
      </c>
      <c r="T28" s="46"/>
      <c r="U28" s="81">
        <v>0.5</v>
      </c>
      <c r="V28" s="46"/>
      <c r="W28" s="81">
        <v>0.5</v>
      </c>
      <c r="X28" s="47"/>
      <c r="Y28" s="47"/>
      <c r="Z28" s="47"/>
      <c r="AA28" s="46"/>
      <c r="AB28" s="3">
        <v>0.5</v>
      </c>
      <c r="AC28" s="50">
        <v>0.5</v>
      </c>
      <c r="AD28" s="47"/>
      <c r="AE28" s="46"/>
      <c r="AF28" s="4">
        <v>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0.81200000000000006</v>
      </c>
      <c r="K31" s="46"/>
      <c r="L31" s="83">
        <v>0.81200000000000006</v>
      </c>
      <c r="M31" s="46"/>
      <c r="N31" s="83">
        <v>0.81200000000000006</v>
      </c>
      <c r="O31" s="46"/>
      <c r="P31" s="83">
        <v>0.81200000000000006</v>
      </c>
      <c r="Q31" s="47"/>
      <c r="R31" s="46"/>
      <c r="S31" s="83">
        <v>0.81200000000000006</v>
      </c>
      <c r="T31" s="46"/>
      <c r="U31" s="83">
        <v>0.86199999999999999</v>
      </c>
      <c r="V31" s="46"/>
      <c r="W31" s="83">
        <v>0.86199999999999999</v>
      </c>
      <c r="X31" s="47"/>
      <c r="Y31" s="47"/>
      <c r="Z31" s="47"/>
      <c r="AA31" s="46"/>
      <c r="AB31" s="7">
        <v>0.86199999999999999</v>
      </c>
      <c r="AC31" s="53">
        <v>0.86199999999999999</v>
      </c>
      <c r="AD31" s="47"/>
      <c r="AE31" s="46"/>
      <c r="AF31" s="8">
        <v>0.86199999999999999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0.5</v>
      </c>
      <c r="K33" s="46"/>
      <c r="L33" s="82">
        <v>0.5</v>
      </c>
      <c r="M33" s="46"/>
      <c r="N33" s="82">
        <v>0.5</v>
      </c>
      <c r="O33" s="46"/>
      <c r="P33" s="82">
        <v>0.5</v>
      </c>
      <c r="Q33" s="47"/>
      <c r="R33" s="46"/>
      <c r="S33" s="82">
        <v>0.5</v>
      </c>
      <c r="T33" s="46"/>
      <c r="U33" s="82">
        <v>0.4</v>
      </c>
      <c r="V33" s="46"/>
      <c r="W33" s="82">
        <v>0.5</v>
      </c>
      <c r="X33" s="47"/>
      <c r="Y33" s="47"/>
      <c r="Z33" s="47"/>
      <c r="AA33" s="46"/>
      <c r="AB33" s="9">
        <v>0.5</v>
      </c>
      <c r="AC33" s="52">
        <v>0.5</v>
      </c>
      <c r="AD33" s="47"/>
      <c r="AE33" s="46"/>
      <c r="AF33" s="10">
        <v>0.5</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2" ht="13.15" customHeight="1" x14ac:dyDescent="0.25">
      <c r="E36" s="48" t="s">
        <v>337</v>
      </c>
      <c r="F36" s="47"/>
      <c r="G36" s="47"/>
      <c r="H36" s="47"/>
      <c r="I36" s="49"/>
      <c r="J36" s="81">
        <v>0.5</v>
      </c>
      <c r="K36" s="46"/>
      <c r="L36" s="81">
        <v>0.5</v>
      </c>
      <c r="M36" s="46"/>
      <c r="N36" s="81">
        <v>0.5</v>
      </c>
      <c r="O36" s="46"/>
      <c r="P36" s="81">
        <v>0.5</v>
      </c>
      <c r="Q36" s="47"/>
      <c r="R36" s="46"/>
      <c r="S36" s="81">
        <v>0.5</v>
      </c>
      <c r="T36" s="46"/>
      <c r="U36" s="81">
        <v>0.4</v>
      </c>
      <c r="V36" s="46"/>
      <c r="W36" s="81">
        <v>0.5</v>
      </c>
      <c r="X36" s="47"/>
      <c r="Y36" s="47"/>
      <c r="Z36" s="47"/>
      <c r="AA36" s="46"/>
      <c r="AB36" s="3">
        <v>0.5</v>
      </c>
      <c r="AC36" s="50">
        <v>0.5</v>
      </c>
      <c r="AD36" s="47"/>
      <c r="AE36" s="46"/>
      <c r="AF36" s="4">
        <v>0.5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qdnTSc1JK+pH+5GtQyPONzMmpr7RRVwlncGSQlrpXpLYJTbr+4Hw/vX7nnG1bgqBHe6CMPfzkMWBTzeauIHLQ==" saltValue="C0b0UfVY34YfDiWz75V93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45A89BC-0CF6-4567-9DA9-1032079627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LITT - Littlemore (66/11kV)</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AJ53"/>
  <sheetViews>
    <sheetView showGridLines="0" topLeftCell="A37" zoomScale="160" zoomScaleNormal="160"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1328</v>
      </c>
      <c r="J3" s="69"/>
      <c r="K3" s="69"/>
      <c r="L3" s="69"/>
      <c r="M3" s="69"/>
      <c r="N3" s="69"/>
      <c r="O3" s="69"/>
      <c r="P3" s="69"/>
      <c r="Q3" s="69"/>
      <c r="R3" s="69"/>
      <c r="S3" s="69"/>
      <c r="V3" s="71" t="s">
        <v>645</v>
      </c>
      <c r="W3" s="69"/>
      <c r="Y3" s="72" t="s">
        <v>1329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1331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1332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7.4</v>
      </c>
      <c r="K26" s="46"/>
      <c r="L26" s="81">
        <v>7.4</v>
      </c>
      <c r="M26" s="46"/>
      <c r="N26" s="81">
        <v>7.4</v>
      </c>
      <c r="O26" s="46"/>
      <c r="P26" s="81">
        <v>7.4</v>
      </c>
      <c r="Q26" s="47"/>
      <c r="R26" s="46"/>
      <c r="S26" s="81">
        <v>7.4</v>
      </c>
      <c r="T26" s="46"/>
      <c r="U26" s="81">
        <v>7.8</v>
      </c>
      <c r="V26" s="46"/>
      <c r="W26" s="81">
        <v>7.8</v>
      </c>
      <c r="X26" s="47"/>
      <c r="Y26" s="47"/>
      <c r="Z26" s="47"/>
      <c r="AA26" s="46"/>
      <c r="AB26" s="3">
        <v>7.8</v>
      </c>
      <c r="AC26" s="50">
        <v>7.8</v>
      </c>
      <c r="AD26" s="47"/>
      <c r="AE26" s="46"/>
      <c r="AF26" s="4">
        <v>7.8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2.9</v>
      </c>
      <c r="K28" s="46"/>
      <c r="L28" s="81">
        <v>2.9</v>
      </c>
      <c r="M28" s="46"/>
      <c r="N28" s="81">
        <v>3</v>
      </c>
      <c r="O28" s="46"/>
      <c r="P28" s="81">
        <v>3</v>
      </c>
      <c r="Q28" s="47"/>
      <c r="R28" s="46"/>
      <c r="S28" s="81">
        <v>3</v>
      </c>
      <c r="T28" s="46"/>
      <c r="U28" s="81">
        <v>2.2999999999999998</v>
      </c>
      <c r="V28" s="46"/>
      <c r="W28" s="81">
        <v>2.4</v>
      </c>
      <c r="X28" s="47"/>
      <c r="Y28" s="47"/>
      <c r="Z28" s="47"/>
      <c r="AA28" s="46"/>
      <c r="AB28" s="3">
        <v>2.4</v>
      </c>
      <c r="AC28" s="50">
        <v>2.4</v>
      </c>
      <c r="AD28" s="47"/>
      <c r="AE28" s="46"/>
      <c r="AF28" s="4">
        <v>2.4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2.8</v>
      </c>
      <c r="K33" s="46"/>
      <c r="L33" s="82">
        <v>2.8</v>
      </c>
      <c r="M33" s="46"/>
      <c r="N33" s="82">
        <v>2.8</v>
      </c>
      <c r="O33" s="46"/>
      <c r="P33" s="82">
        <v>2.9</v>
      </c>
      <c r="Q33" s="47"/>
      <c r="R33" s="46"/>
      <c r="S33" s="82">
        <v>2.9</v>
      </c>
      <c r="T33" s="46"/>
      <c r="U33" s="82">
        <v>2.2000000000000002</v>
      </c>
      <c r="V33" s="46"/>
      <c r="W33" s="82">
        <v>2.2000000000000002</v>
      </c>
      <c r="X33" s="47"/>
      <c r="Y33" s="47"/>
      <c r="Z33" s="47"/>
      <c r="AA33" s="46"/>
      <c r="AB33" s="9">
        <v>2.2000000000000002</v>
      </c>
      <c r="AC33" s="52">
        <v>2.2000000000000002</v>
      </c>
      <c r="AD33" s="47"/>
      <c r="AE33" s="46"/>
      <c r="AF33" s="10">
        <v>2.2999999999999998</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1163</v>
      </c>
      <c r="K35" s="46"/>
      <c r="L35" s="80" t="s">
        <v>1163</v>
      </c>
      <c r="M35" s="46"/>
      <c r="N35" s="80" t="s">
        <v>1163</v>
      </c>
      <c r="O35" s="46"/>
      <c r="P35" s="80" t="s">
        <v>1163</v>
      </c>
      <c r="Q35" s="47"/>
      <c r="R35" s="46"/>
      <c r="S35" s="80" t="s">
        <v>1163</v>
      </c>
      <c r="T35" s="46"/>
      <c r="U35" s="80" t="s">
        <v>1163</v>
      </c>
      <c r="V35" s="46"/>
      <c r="W35" s="80" t="s">
        <v>1163</v>
      </c>
      <c r="X35" s="47"/>
      <c r="Y35" s="47"/>
      <c r="Z35" s="47"/>
      <c r="AA35" s="46"/>
      <c r="AB35" s="5" t="s">
        <v>1163</v>
      </c>
      <c r="AC35" s="45" t="s">
        <v>1163</v>
      </c>
      <c r="AD35" s="47"/>
      <c r="AE35" s="46"/>
      <c r="AF35" s="6" t="s">
        <v>1163</v>
      </c>
    </row>
    <row r="36" spans="5:32" ht="13.15" customHeight="1" x14ac:dyDescent="0.25">
      <c r="E36" s="48" t="s">
        <v>337</v>
      </c>
      <c r="F36" s="47"/>
      <c r="G36" s="47"/>
      <c r="H36" s="47"/>
      <c r="I36" s="49"/>
      <c r="J36" s="81">
        <v>2.8</v>
      </c>
      <c r="K36" s="46"/>
      <c r="L36" s="81">
        <v>2.8</v>
      </c>
      <c r="M36" s="46"/>
      <c r="N36" s="81">
        <v>2.8</v>
      </c>
      <c r="O36" s="46"/>
      <c r="P36" s="81">
        <v>2.9</v>
      </c>
      <c r="Q36" s="47"/>
      <c r="R36" s="46"/>
      <c r="S36" s="81">
        <v>2.9</v>
      </c>
      <c r="T36" s="46"/>
      <c r="U36" s="81">
        <v>2.2000000000000002</v>
      </c>
      <c r="V36" s="46"/>
      <c r="W36" s="81">
        <v>2.2000000000000002</v>
      </c>
      <c r="X36" s="47"/>
      <c r="Y36" s="47"/>
      <c r="Z36" s="47"/>
      <c r="AA36" s="46"/>
      <c r="AB36" s="3">
        <v>2.2000000000000002</v>
      </c>
      <c r="AC36" s="50">
        <v>2.2000000000000002</v>
      </c>
      <c r="AD36" s="47"/>
      <c r="AE36" s="46"/>
      <c r="AF36" s="4">
        <v>2.2999999999999998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1.2</v>
      </c>
      <c r="V39" s="46"/>
      <c r="W39" s="81">
        <v>1</v>
      </c>
      <c r="X39" s="47"/>
      <c r="Y39" s="47"/>
      <c r="Z39" s="47"/>
      <c r="AA39" s="46"/>
      <c r="AB39" s="3">
        <v>1</v>
      </c>
      <c r="AC39" s="50">
        <v>1</v>
      </c>
      <c r="AD39" s="47"/>
      <c r="AE39" s="46"/>
      <c r="AF39" s="4">
        <v>1</v>
      </c>
    </row>
    <row r="40" spans="5:32" x14ac:dyDescent="0.25">
      <c r="E40" s="48" t="s">
        <v>346</v>
      </c>
      <c r="F40" s="47"/>
      <c r="G40" s="47"/>
      <c r="H40" s="47"/>
      <c r="I40" s="49"/>
      <c r="J40" s="81">
        <v>1.6</v>
      </c>
      <c r="K40" s="46"/>
      <c r="L40" s="81">
        <v>1.6</v>
      </c>
      <c r="M40" s="46"/>
      <c r="N40" s="81">
        <v>1.6</v>
      </c>
      <c r="O40" s="46"/>
      <c r="P40" s="81">
        <v>1.6</v>
      </c>
      <c r="Q40" s="47"/>
      <c r="R40" s="46"/>
      <c r="S40" s="81">
        <v>1.6</v>
      </c>
      <c r="T40" s="46"/>
      <c r="U40" s="81">
        <v>1.6</v>
      </c>
      <c r="V40" s="46"/>
      <c r="W40" s="81">
        <v>1.6</v>
      </c>
      <c r="X40" s="47"/>
      <c r="Y40" s="47"/>
      <c r="Z40" s="47"/>
      <c r="AA40" s="46"/>
      <c r="AB40" s="3">
        <v>1.6</v>
      </c>
      <c r="AC40" s="50">
        <v>1.6</v>
      </c>
      <c r="AD40" s="47"/>
      <c r="AE40" s="46"/>
      <c r="AF40" s="4">
        <v>1.6</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1">
        <v>0.2</v>
      </c>
      <c r="K45" s="46"/>
      <c r="L45" s="81">
        <v>0.2</v>
      </c>
      <c r="M45" s="46"/>
      <c r="N45" s="81">
        <v>0.2</v>
      </c>
      <c r="O45" s="46"/>
      <c r="P45" s="81">
        <v>0.3</v>
      </c>
      <c r="Q45" s="47"/>
      <c r="R45" s="46"/>
      <c r="S45" s="81">
        <v>0.3</v>
      </c>
      <c r="T45" s="46"/>
      <c r="U45" s="80"/>
      <c r="V45" s="46"/>
      <c r="W45" s="80"/>
      <c r="X45" s="47"/>
      <c r="Y45" s="47"/>
      <c r="Z45" s="47"/>
      <c r="AA45" s="46"/>
      <c r="AB45" s="5"/>
      <c r="AC45" s="45"/>
      <c r="AD45" s="47"/>
      <c r="AE45" s="46"/>
      <c r="AF45" s="6"/>
    </row>
    <row r="46" spans="5:32" x14ac:dyDescent="0.25">
      <c r="E46" s="48" t="s">
        <v>357</v>
      </c>
      <c r="F46" s="47"/>
      <c r="G46" s="47"/>
      <c r="H46" s="47"/>
      <c r="I46" s="49"/>
      <c r="J46" s="81">
        <v>0.2</v>
      </c>
      <c r="K46" s="46"/>
      <c r="L46" s="81">
        <v>0.2</v>
      </c>
      <c r="M46" s="46"/>
      <c r="N46" s="81">
        <v>0.2</v>
      </c>
      <c r="O46" s="46"/>
      <c r="P46" s="81">
        <v>0.3</v>
      </c>
      <c r="Q46" s="47"/>
      <c r="R46" s="46"/>
      <c r="S46" s="81">
        <v>0.3</v>
      </c>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J7YcE8kF+Q1MtXYw7JteUzyxNmR2x7Z042xdWySYVmLfO7EXu5ybzfE+jkNrYqYhDElH6UQiBMub3koKzP0+ew==" saltValue="/oeokcb9HtfF3HjeZM6nf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85D3BD8-1A3C-4E5A-94C4-8013ACC050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LOCR - Louisa Creek (33/11kV)</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AJ53"/>
  <sheetViews>
    <sheetView showGridLines="0" topLeftCell="A32" zoomScale="145" zoomScaleNormal="145" workbookViewId="0">
      <selection activeCell="AM41" sqref="AM41"/>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1333</v>
      </c>
      <c r="J3" s="69"/>
      <c r="K3" s="69"/>
      <c r="L3" s="69"/>
      <c r="M3" s="69"/>
      <c r="N3" s="69"/>
      <c r="O3" s="69"/>
      <c r="P3" s="69"/>
      <c r="Q3" s="69"/>
      <c r="R3" s="69"/>
      <c r="S3" s="69"/>
      <c r="V3" s="71" t="s">
        <v>645</v>
      </c>
      <c r="W3" s="69"/>
      <c r="Y3" s="72" t="s">
        <v>730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1334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1335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24.4</v>
      </c>
      <c r="K26" s="46"/>
      <c r="L26" s="81">
        <v>24.4</v>
      </c>
      <c r="M26" s="46"/>
      <c r="N26" s="81">
        <v>24.4</v>
      </c>
      <c r="O26" s="46"/>
      <c r="P26" s="81">
        <v>24.4</v>
      </c>
      <c r="Q26" s="47"/>
      <c r="R26" s="46"/>
      <c r="S26" s="81">
        <v>24.4</v>
      </c>
      <c r="T26" s="46"/>
      <c r="U26" s="81">
        <v>28.6</v>
      </c>
      <c r="V26" s="46"/>
      <c r="W26" s="81">
        <v>28.6</v>
      </c>
      <c r="X26" s="47"/>
      <c r="Y26" s="47"/>
      <c r="Z26" s="47"/>
      <c r="AA26" s="46"/>
      <c r="AB26" s="3">
        <v>28.6</v>
      </c>
      <c r="AC26" s="50">
        <v>28.6</v>
      </c>
      <c r="AD26" s="47"/>
      <c r="AE26" s="46"/>
      <c r="AF26" s="4">
        <v>28.6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9.6999999999999993</v>
      </c>
      <c r="K28" s="46"/>
      <c r="L28" s="81">
        <v>9.6</v>
      </c>
      <c r="M28" s="46"/>
      <c r="N28" s="81">
        <v>9.5</v>
      </c>
      <c r="O28" s="46"/>
      <c r="P28" s="81">
        <v>9.5</v>
      </c>
      <c r="Q28" s="47"/>
      <c r="R28" s="46"/>
      <c r="S28" s="81">
        <v>9.6</v>
      </c>
      <c r="T28" s="46"/>
      <c r="U28" s="81">
        <v>8.6999999999999993</v>
      </c>
      <c r="V28" s="46"/>
      <c r="W28" s="81">
        <v>8.6</v>
      </c>
      <c r="X28" s="47"/>
      <c r="Y28" s="47"/>
      <c r="Z28" s="47"/>
      <c r="AA28" s="46"/>
      <c r="AB28" s="3">
        <v>8.6</v>
      </c>
      <c r="AC28" s="50">
        <v>8.5</v>
      </c>
      <c r="AD28" s="47"/>
      <c r="AE28" s="46"/>
      <c r="AF28" s="4">
        <v>8.5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13.9</v>
      </c>
      <c r="K32" s="46"/>
      <c r="L32" s="81">
        <v>13.9</v>
      </c>
      <c r="M32" s="46"/>
      <c r="N32" s="81">
        <v>13.9</v>
      </c>
      <c r="O32" s="46"/>
      <c r="P32" s="81">
        <v>13.9</v>
      </c>
      <c r="Q32" s="47"/>
      <c r="R32" s="46"/>
      <c r="S32" s="81">
        <v>13.9</v>
      </c>
      <c r="T32" s="46"/>
      <c r="U32" s="81">
        <v>15</v>
      </c>
      <c r="V32" s="46"/>
      <c r="W32" s="81">
        <v>15</v>
      </c>
      <c r="X32" s="47"/>
      <c r="Y32" s="47"/>
      <c r="Z32" s="47"/>
      <c r="AA32" s="46"/>
      <c r="AB32" s="3">
        <v>15</v>
      </c>
      <c r="AC32" s="50">
        <v>15</v>
      </c>
      <c r="AD32" s="47"/>
      <c r="AE32" s="46"/>
      <c r="AF32" s="4">
        <v>15</v>
      </c>
    </row>
    <row r="33" spans="5:32" ht="13.15" customHeight="1" x14ac:dyDescent="0.25">
      <c r="E33" s="51" t="s">
        <v>331</v>
      </c>
      <c r="F33" s="47"/>
      <c r="G33" s="47"/>
      <c r="H33" s="47"/>
      <c r="I33" s="49"/>
      <c r="J33" s="82">
        <v>9.3000000000000007</v>
      </c>
      <c r="K33" s="46"/>
      <c r="L33" s="82">
        <v>9.1</v>
      </c>
      <c r="M33" s="46"/>
      <c r="N33" s="82">
        <v>9.1</v>
      </c>
      <c r="O33" s="46"/>
      <c r="P33" s="82">
        <v>9.1</v>
      </c>
      <c r="Q33" s="47"/>
      <c r="R33" s="46"/>
      <c r="S33" s="82">
        <v>9.1</v>
      </c>
      <c r="T33" s="46"/>
      <c r="U33" s="82">
        <v>8.1999999999999993</v>
      </c>
      <c r="V33" s="46"/>
      <c r="W33" s="82">
        <v>8.1</v>
      </c>
      <c r="X33" s="47"/>
      <c r="Y33" s="47"/>
      <c r="Z33" s="47"/>
      <c r="AA33" s="46"/>
      <c r="AB33" s="9">
        <v>8.1</v>
      </c>
      <c r="AC33" s="52">
        <v>8</v>
      </c>
      <c r="AD33" s="47"/>
      <c r="AE33" s="46"/>
      <c r="AF33" s="10">
        <v>8</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16</v>
      </c>
      <c r="K43" s="46"/>
      <c r="L43" s="81">
        <v>16</v>
      </c>
      <c r="M43" s="46"/>
      <c r="N43" s="81">
        <v>16</v>
      </c>
      <c r="O43" s="46"/>
      <c r="P43" s="81">
        <v>16</v>
      </c>
      <c r="Q43" s="47"/>
      <c r="R43" s="46"/>
      <c r="S43" s="81">
        <v>16</v>
      </c>
      <c r="T43" s="46"/>
      <c r="U43" s="81">
        <v>16</v>
      </c>
      <c r="V43" s="46"/>
      <c r="W43" s="81">
        <v>16</v>
      </c>
      <c r="X43" s="47"/>
      <c r="Y43" s="47"/>
      <c r="Z43" s="47"/>
      <c r="AA43" s="46"/>
      <c r="AB43" s="3">
        <v>16</v>
      </c>
      <c r="AC43" s="50">
        <v>16</v>
      </c>
      <c r="AD43" s="47"/>
      <c r="AE43" s="46"/>
      <c r="AF43" s="4">
        <v>16</v>
      </c>
    </row>
    <row r="44" spans="5:32" ht="20.100000000000001" customHeight="1" x14ac:dyDescent="0.25">
      <c r="E44" s="48" t="s">
        <v>310</v>
      </c>
      <c r="F44" s="47"/>
      <c r="G44" s="47"/>
      <c r="H44" s="47"/>
      <c r="I44" s="49"/>
      <c r="J44" s="81">
        <v>8</v>
      </c>
      <c r="K44" s="46"/>
      <c r="L44" s="81">
        <v>8</v>
      </c>
      <c r="M44" s="46"/>
      <c r="N44" s="81">
        <v>8</v>
      </c>
      <c r="O44" s="46"/>
      <c r="P44" s="81">
        <v>8</v>
      </c>
      <c r="Q44" s="47"/>
      <c r="R44" s="46"/>
      <c r="S44" s="81">
        <v>8</v>
      </c>
      <c r="T44" s="46"/>
      <c r="U44" s="81">
        <v>8</v>
      </c>
      <c r="V44" s="46"/>
      <c r="W44" s="81">
        <v>8</v>
      </c>
      <c r="X44" s="47"/>
      <c r="Y44" s="47"/>
      <c r="Z44" s="47"/>
      <c r="AA44" s="46"/>
      <c r="AB44" s="3">
        <v>8</v>
      </c>
      <c r="AC44" s="50">
        <v>8</v>
      </c>
      <c r="AD44" s="47"/>
      <c r="AE44" s="46"/>
      <c r="AF44" s="4">
        <v>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Bit4CS9YL8RulWNCTOS7B0yy2TVGoYTaMWUvW0lizrhXDnNTjgXPnNYtVMwZC1o+Tw8xRQYdeF8xjXutKW77g==" saltValue="V8AfnY4w8hhqBnwpWn4Ut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6C9DE2A-03BC-4CCF-8ADE-B9B37ADFA4E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LONG - Longreach (66/22kV)</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AJ53"/>
  <sheetViews>
    <sheetView showGridLines="0" topLeftCell="A28"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1336</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1337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1338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5.9</v>
      </c>
      <c r="K26" s="46"/>
      <c r="L26" s="81">
        <v>5.9</v>
      </c>
      <c r="M26" s="46"/>
      <c r="N26" s="81">
        <v>5.9</v>
      </c>
      <c r="O26" s="46"/>
      <c r="P26" s="81">
        <v>5.9</v>
      </c>
      <c r="Q26" s="47"/>
      <c r="R26" s="46"/>
      <c r="S26" s="81">
        <v>5.9</v>
      </c>
      <c r="T26" s="46"/>
      <c r="U26" s="81">
        <v>6</v>
      </c>
      <c r="V26" s="46"/>
      <c r="W26" s="81">
        <v>6</v>
      </c>
      <c r="X26" s="47"/>
      <c r="Y26" s="47"/>
      <c r="Z26" s="47"/>
      <c r="AA26" s="46"/>
      <c r="AB26" s="3">
        <v>6</v>
      </c>
      <c r="AC26" s="50">
        <v>6</v>
      </c>
      <c r="AD26" s="47"/>
      <c r="AE26" s="46"/>
      <c r="AF26" s="4">
        <v>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2.9</v>
      </c>
      <c r="K28" s="46"/>
      <c r="L28" s="81">
        <v>2.9</v>
      </c>
      <c r="M28" s="46"/>
      <c r="N28" s="81">
        <v>2.8</v>
      </c>
      <c r="O28" s="46"/>
      <c r="P28" s="81">
        <v>2.8</v>
      </c>
      <c r="Q28" s="47"/>
      <c r="R28" s="46"/>
      <c r="S28" s="81">
        <v>2.9</v>
      </c>
      <c r="T28" s="46"/>
      <c r="U28" s="81">
        <v>3</v>
      </c>
      <c r="V28" s="46"/>
      <c r="W28" s="81">
        <v>3</v>
      </c>
      <c r="X28" s="47"/>
      <c r="Y28" s="47"/>
      <c r="Z28" s="47"/>
      <c r="AA28" s="46"/>
      <c r="AB28" s="3">
        <v>3</v>
      </c>
      <c r="AC28" s="50">
        <v>3</v>
      </c>
      <c r="AD28" s="47"/>
      <c r="AE28" s="46"/>
      <c r="AF28" s="4">
        <v>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0.85799999999999998</v>
      </c>
      <c r="K31" s="46"/>
      <c r="L31" s="83">
        <v>0.85799999999999998</v>
      </c>
      <c r="M31" s="46"/>
      <c r="N31" s="83">
        <v>0.85799999999999998</v>
      </c>
      <c r="O31" s="46"/>
      <c r="P31" s="83">
        <v>0.85799999999999998</v>
      </c>
      <c r="Q31" s="47"/>
      <c r="R31" s="46"/>
      <c r="S31" s="83">
        <v>0.85799999999999998</v>
      </c>
      <c r="T31" s="46"/>
      <c r="U31" s="83">
        <v>0.90900000000000003</v>
      </c>
      <c r="V31" s="46"/>
      <c r="W31" s="83">
        <v>0.90900000000000003</v>
      </c>
      <c r="X31" s="47"/>
      <c r="Y31" s="47"/>
      <c r="Z31" s="47"/>
      <c r="AA31" s="46"/>
      <c r="AB31" s="7">
        <v>0.90900000000000003</v>
      </c>
      <c r="AC31" s="53">
        <v>0.90900000000000003</v>
      </c>
      <c r="AD31" s="47"/>
      <c r="AE31" s="46"/>
      <c r="AF31" s="8">
        <v>0.90900000000000003</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2.8</v>
      </c>
      <c r="K33" s="46"/>
      <c r="L33" s="82">
        <v>2.8</v>
      </c>
      <c r="M33" s="46"/>
      <c r="N33" s="82">
        <v>2.8</v>
      </c>
      <c r="O33" s="46"/>
      <c r="P33" s="82">
        <v>2.8</v>
      </c>
      <c r="Q33" s="47"/>
      <c r="R33" s="46"/>
      <c r="S33" s="82">
        <v>2.8</v>
      </c>
      <c r="T33" s="46"/>
      <c r="U33" s="82">
        <v>2.9</v>
      </c>
      <c r="V33" s="46"/>
      <c r="W33" s="82">
        <v>2.9</v>
      </c>
      <c r="X33" s="47"/>
      <c r="Y33" s="47"/>
      <c r="Z33" s="47"/>
      <c r="AA33" s="46"/>
      <c r="AB33" s="9">
        <v>2.9</v>
      </c>
      <c r="AC33" s="52">
        <v>2.9</v>
      </c>
      <c r="AD33" s="47"/>
      <c r="AE33" s="46"/>
      <c r="AF33" s="10">
        <v>2.9</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1340</v>
      </c>
      <c r="K35" s="46"/>
      <c r="L35" s="80" t="s">
        <v>1340</v>
      </c>
      <c r="M35" s="46"/>
      <c r="N35" s="80" t="s">
        <v>1340</v>
      </c>
      <c r="O35" s="46"/>
      <c r="P35" s="80" t="s">
        <v>1340</v>
      </c>
      <c r="Q35" s="47"/>
      <c r="R35" s="46"/>
      <c r="S35" s="80" t="s">
        <v>1340</v>
      </c>
      <c r="T35" s="46"/>
      <c r="U35" s="80" t="s">
        <v>1340</v>
      </c>
      <c r="V35" s="46"/>
      <c r="W35" s="80" t="s">
        <v>1340</v>
      </c>
      <c r="X35" s="47"/>
      <c r="Y35" s="47"/>
      <c r="Z35" s="47"/>
      <c r="AA35" s="46"/>
      <c r="AB35" s="5" t="s">
        <v>1340</v>
      </c>
      <c r="AC35" s="45" t="s">
        <v>1340</v>
      </c>
      <c r="AD35" s="47"/>
      <c r="AE35" s="46"/>
      <c r="AF35" s="6" t="s">
        <v>1340</v>
      </c>
    </row>
    <row r="36" spans="5:32" ht="13.15" customHeight="1" x14ac:dyDescent="0.25">
      <c r="E36" s="48" t="s">
        <v>337</v>
      </c>
      <c r="F36" s="47"/>
      <c r="G36" s="47"/>
      <c r="H36" s="47"/>
      <c r="I36" s="49"/>
      <c r="J36" s="81">
        <v>2.8</v>
      </c>
      <c r="K36" s="46"/>
      <c r="L36" s="81">
        <v>2.8</v>
      </c>
      <c r="M36" s="46"/>
      <c r="N36" s="81">
        <v>2.8</v>
      </c>
      <c r="O36" s="46"/>
      <c r="P36" s="81">
        <v>2.8</v>
      </c>
      <c r="Q36" s="47"/>
      <c r="R36" s="46"/>
      <c r="S36" s="81">
        <v>2.8</v>
      </c>
      <c r="T36" s="46"/>
      <c r="U36" s="81">
        <v>2.9</v>
      </c>
      <c r="V36" s="46"/>
      <c r="W36" s="81">
        <v>2.9</v>
      </c>
      <c r="X36" s="47"/>
      <c r="Y36" s="47"/>
      <c r="Z36" s="47"/>
      <c r="AA36" s="46"/>
      <c r="AB36" s="3">
        <v>2.9</v>
      </c>
      <c r="AC36" s="50">
        <v>2.9</v>
      </c>
      <c r="AD36" s="47"/>
      <c r="AE36" s="46"/>
      <c r="AF36" s="4">
        <v>2.9</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1.1000000000000001</v>
      </c>
      <c r="K39" s="46"/>
      <c r="L39" s="81">
        <v>1.1000000000000001</v>
      </c>
      <c r="M39" s="46"/>
      <c r="N39" s="81">
        <v>1.1000000000000001</v>
      </c>
      <c r="O39" s="46"/>
      <c r="P39" s="81">
        <v>1.1000000000000001</v>
      </c>
      <c r="Q39" s="47"/>
      <c r="R39" s="46"/>
      <c r="S39" s="81">
        <v>1.1000000000000001</v>
      </c>
      <c r="T39" s="46"/>
      <c r="U39" s="81">
        <v>1.1000000000000001</v>
      </c>
      <c r="V39" s="46"/>
      <c r="W39" s="81">
        <v>1.1000000000000001</v>
      </c>
      <c r="X39" s="47"/>
      <c r="Y39" s="47"/>
      <c r="Z39" s="47"/>
      <c r="AA39" s="46"/>
      <c r="AB39" s="3">
        <v>1.1000000000000001</v>
      </c>
      <c r="AC39" s="50">
        <v>1.1000000000000001</v>
      </c>
      <c r="AD39" s="47"/>
      <c r="AE39" s="46"/>
      <c r="AF39" s="4">
        <v>1.1000000000000001</v>
      </c>
    </row>
    <row r="40" spans="5:32"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2" x14ac:dyDescent="0.25">
      <c r="E41" s="48" t="s">
        <v>348</v>
      </c>
      <c r="F41" s="47"/>
      <c r="G41" s="47"/>
      <c r="H41" s="47"/>
      <c r="I41" s="49"/>
      <c r="J41" s="81">
        <v>2</v>
      </c>
      <c r="K41" s="46"/>
      <c r="L41" s="81">
        <v>2</v>
      </c>
      <c r="M41" s="46"/>
      <c r="N41" s="81">
        <v>2</v>
      </c>
      <c r="O41" s="46"/>
      <c r="P41" s="81">
        <v>2</v>
      </c>
      <c r="Q41" s="47"/>
      <c r="R41" s="46"/>
      <c r="S41" s="81">
        <v>2</v>
      </c>
      <c r="T41" s="46"/>
      <c r="U41" s="81">
        <v>2</v>
      </c>
      <c r="V41" s="46"/>
      <c r="W41" s="81">
        <v>2</v>
      </c>
      <c r="X41" s="47"/>
      <c r="Y41" s="47"/>
      <c r="Z41" s="47"/>
      <c r="AA41" s="46"/>
      <c r="AB41" s="3">
        <v>2</v>
      </c>
      <c r="AC41" s="50">
        <v>2</v>
      </c>
      <c r="AD41" s="47"/>
      <c r="AE41" s="46"/>
      <c r="AF41" s="4">
        <v>2</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v>
      </c>
      <c r="K43" s="46"/>
      <c r="L43" s="81">
        <v>4</v>
      </c>
      <c r="M43" s="46"/>
      <c r="N43" s="81">
        <v>4</v>
      </c>
      <c r="O43" s="46"/>
      <c r="P43" s="81">
        <v>4</v>
      </c>
      <c r="Q43" s="47"/>
      <c r="R43" s="46"/>
      <c r="S43" s="81">
        <v>4</v>
      </c>
      <c r="T43" s="46"/>
      <c r="U43" s="81">
        <v>4</v>
      </c>
      <c r="V43" s="46"/>
      <c r="W43" s="81">
        <v>4</v>
      </c>
      <c r="X43" s="47"/>
      <c r="Y43" s="47"/>
      <c r="Z43" s="47"/>
      <c r="AA43" s="46"/>
      <c r="AB43" s="3">
        <v>4</v>
      </c>
      <c r="AC43" s="50">
        <v>4</v>
      </c>
      <c r="AD43" s="47"/>
      <c r="AE43" s="46"/>
      <c r="AF43" s="4">
        <v>4</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BX1jDMEeXHmNHoKicG83AhS5osprQtuR6A+AaY59pM+9jNV65CkcUUUkNJq/2lTU8SsXFz5+EfP22c+/+H2aQ==" saltValue="PnsdHCX0t9i/lPzCZ/Xkg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890408A-44DA-44BA-87C7-CB276BBA31B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LUCI - Lucinda (66/11kV)</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1341</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1343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1344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1.1000000000000001</v>
      </c>
      <c r="K26" s="46"/>
      <c r="L26" s="81">
        <v>1.1000000000000001</v>
      </c>
      <c r="M26" s="46"/>
      <c r="N26" s="81">
        <v>1.1000000000000001</v>
      </c>
      <c r="O26" s="46"/>
      <c r="P26" s="81">
        <v>1.1000000000000001</v>
      </c>
      <c r="Q26" s="47"/>
      <c r="R26" s="46"/>
      <c r="S26" s="81">
        <v>1.1000000000000001</v>
      </c>
      <c r="T26" s="46"/>
      <c r="U26" s="81">
        <v>1.1000000000000001</v>
      </c>
      <c r="V26" s="46"/>
      <c r="W26" s="81">
        <v>1.1000000000000001</v>
      </c>
      <c r="X26" s="47"/>
      <c r="Y26" s="47"/>
      <c r="Z26" s="47"/>
      <c r="AA26" s="46"/>
      <c r="AB26" s="3">
        <v>1.1000000000000001</v>
      </c>
      <c r="AC26" s="50">
        <v>1.1000000000000001</v>
      </c>
      <c r="AD26" s="47"/>
      <c r="AE26" s="46"/>
      <c r="AF26" s="4">
        <v>1.1000000000000001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0.6</v>
      </c>
      <c r="K28" s="46"/>
      <c r="L28" s="81">
        <v>0.6</v>
      </c>
      <c r="M28" s="46"/>
      <c r="N28" s="81">
        <v>0.6</v>
      </c>
      <c r="O28" s="46"/>
      <c r="P28" s="81">
        <v>0.6</v>
      </c>
      <c r="Q28" s="47"/>
      <c r="R28" s="46"/>
      <c r="S28" s="81">
        <v>0.6</v>
      </c>
      <c r="T28" s="46"/>
      <c r="U28" s="81">
        <v>0.5</v>
      </c>
      <c r="V28" s="46"/>
      <c r="W28" s="81">
        <v>0.5</v>
      </c>
      <c r="X28" s="47"/>
      <c r="Y28" s="47"/>
      <c r="Z28" s="47"/>
      <c r="AA28" s="46"/>
      <c r="AB28" s="3">
        <v>0.5</v>
      </c>
      <c r="AC28" s="50">
        <v>0.5</v>
      </c>
      <c r="AD28" s="47"/>
      <c r="AE28" s="46"/>
      <c r="AF28" s="4">
        <v>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0.98699999999999999</v>
      </c>
      <c r="V31" s="46"/>
      <c r="W31" s="83">
        <v>0.98699999999999999</v>
      </c>
      <c r="X31" s="47"/>
      <c r="Y31" s="47"/>
      <c r="Z31" s="47"/>
      <c r="AA31" s="46"/>
      <c r="AB31" s="7">
        <v>0.98699999999999999</v>
      </c>
      <c r="AC31" s="53">
        <v>0.98699999999999999</v>
      </c>
      <c r="AD31" s="47"/>
      <c r="AE31" s="46"/>
      <c r="AF31" s="8">
        <v>0.98699999999999999</v>
      </c>
    </row>
    <row r="32" spans="4:32" ht="13.15" customHeight="1" x14ac:dyDescent="0.25">
      <c r="E32" s="48" t="s">
        <v>329</v>
      </c>
      <c r="F32" s="47"/>
      <c r="G32" s="47"/>
      <c r="H32" s="47"/>
      <c r="I32" s="49"/>
      <c r="J32" s="81">
        <v>0.3</v>
      </c>
      <c r="K32" s="46"/>
      <c r="L32" s="81">
        <v>0.3</v>
      </c>
      <c r="M32" s="46"/>
      <c r="N32" s="81">
        <v>0.3</v>
      </c>
      <c r="O32" s="46"/>
      <c r="P32" s="81">
        <v>0.3</v>
      </c>
      <c r="Q32" s="47"/>
      <c r="R32" s="46"/>
      <c r="S32" s="81">
        <v>0.3</v>
      </c>
      <c r="T32" s="46"/>
      <c r="U32" s="81">
        <v>0.3</v>
      </c>
      <c r="V32" s="46"/>
      <c r="W32" s="81">
        <v>0.3</v>
      </c>
      <c r="X32" s="47"/>
      <c r="Y32" s="47"/>
      <c r="Z32" s="47"/>
      <c r="AA32" s="46"/>
      <c r="AB32" s="3">
        <v>0.3</v>
      </c>
      <c r="AC32" s="50">
        <v>0.3</v>
      </c>
      <c r="AD32" s="47"/>
      <c r="AE32" s="46"/>
      <c r="AF32" s="4">
        <v>0.3</v>
      </c>
    </row>
    <row r="33" spans="5:32" ht="13.15" customHeight="1" x14ac:dyDescent="0.25">
      <c r="E33" s="51" t="s">
        <v>331</v>
      </c>
      <c r="F33" s="47"/>
      <c r="G33" s="47"/>
      <c r="H33" s="47"/>
      <c r="I33" s="49"/>
      <c r="J33" s="82">
        <v>0.6</v>
      </c>
      <c r="K33" s="46"/>
      <c r="L33" s="82">
        <v>0.6</v>
      </c>
      <c r="M33" s="46"/>
      <c r="N33" s="82">
        <v>0.6</v>
      </c>
      <c r="O33" s="46"/>
      <c r="P33" s="82">
        <v>0.6</v>
      </c>
      <c r="Q33" s="47"/>
      <c r="R33" s="46"/>
      <c r="S33" s="82">
        <v>0.6</v>
      </c>
      <c r="T33" s="46"/>
      <c r="U33" s="82">
        <v>0.5</v>
      </c>
      <c r="V33" s="46"/>
      <c r="W33" s="82">
        <v>0.5</v>
      </c>
      <c r="X33" s="47"/>
      <c r="Y33" s="47"/>
      <c r="Z33" s="47"/>
      <c r="AA33" s="46"/>
      <c r="AB33" s="9">
        <v>0.5</v>
      </c>
      <c r="AC33" s="52">
        <v>0.5</v>
      </c>
      <c r="AD33" s="47"/>
      <c r="AE33" s="46"/>
      <c r="AF33" s="10">
        <v>0.5</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1345</v>
      </c>
      <c r="K35" s="46"/>
      <c r="L35" s="80" t="s">
        <v>1345</v>
      </c>
      <c r="M35" s="46"/>
      <c r="N35" s="80" t="s">
        <v>1345</v>
      </c>
      <c r="O35" s="46"/>
      <c r="P35" s="80" t="s">
        <v>1345</v>
      </c>
      <c r="Q35" s="47"/>
      <c r="R35" s="46"/>
      <c r="S35" s="80" t="s">
        <v>1345</v>
      </c>
      <c r="T35" s="46"/>
      <c r="U35" s="80" t="s">
        <v>1345</v>
      </c>
      <c r="V35" s="46"/>
      <c r="W35" s="80" t="s">
        <v>1345</v>
      </c>
      <c r="X35" s="47"/>
      <c r="Y35" s="47"/>
      <c r="Z35" s="47"/>
      <c r="AA35" s="46"/>
      <c r="AB35" s="5" t="s">
        <v>1345</v>
      </c>
      <c r="AC35" s="45" t="s">
        <v>1345</v>
      </c>
      <c r="AD35" s="47"/>
      <c r="AE35" s="46"/>
      <c r="AF35" s="6" t="s">
        <v>1345</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1">
        <v>0.2</v>
      </c>
      <c r="V36" s="46"/>
      <c r="W36" s="81">
        <v>0.2</v>
      </c>
      <c r="X36" s="47"/>
      <c r="Y36" s="47"/>
      <c r="Z36" s="47"/>
      <c r="AA36" s="46"/>
      <c r="AB36" s="3">
        <v>0.2</v>
      </c>
      <c r="AC36" s="50">
        <v>0.2</v>
      </c>
      <c r="AD36" s="47"/>
      <c r="AE36" s="46"/>
      <c r="AF36" s="4">
        <v>0.2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0.3</v>
      </c>
      <c r="K39" s="46"/>
      <c r="L39" s="81">
        <v>0.3</v>
      </c>
      <c r="M39" s="46"/>
      <c r="N39" s="81">
        <v>0.3</v>
      </c>
      <c r="O39" s="46"/>
      <c r="P39" s="81">
        <v>0.3</v>
      </c>
      <c r="Q39" s="47"/>
      <c r="R39" s="46"/>
      <c r="S39" s="81">
        <v>0.3</v>
      </c>
      <c r="T39" s="46"/>
      <c r="U39" s="81">
        <v>0.3</v>
      </c>
      <c r="V39" s="46"/>
      <c r="W39" s="81">
        <v>0.3</v>
      </c>
      <c r="X39" s="47"/>
      <c r="Y39" s="47"/>
      <c r="Z39" s="47"/>
      <c r="AA39" s="46"/>
      <c r="AB39" s="3">
        <v>0.3</v>
      </c>
      <c r="AC39" s="50">
        <v>0.3</v>
      </c>
      <c r="AD39" s="47"/>
      <c r="AE39" s="46"/>
      <c r="AF39" s="4">
        <v>0.3</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0.75</v>
      </c>
      <c r="K43" s="46"/>
      <c r="L43" s="81">
        <v>0.75</v>
      </c>
      <c r="M43" s="46"/>
      <c r="N43" s="81">
        <v>0.75</v>
      </c>
      <c r="O43" s="46"/>
      <c r="P43" s="81">
        <v>0.75</v>
      </c>
      <c r="Q43" s="47"/>
      <c r="R43" s="46"/>
      <c r="S43" s="81">
        <v>0.75</v>
      </c>
      <c r="T43" s="46"/>
      <c r="U43" s="81">
        <v>0.75</v>
      </c>
      <c r="V43" s="46"/>
      <c r="W43" s="81">
        <v>0.75</v>
      </c>
      <c r="X43" s="47"/>
      <c r="Y43" s="47"/>
      <c r="Z43" s="47"/>
      <c r="AA43" s="46"/>
      <c r="AB43" s="3">
        <v>0.75</v>
      </c>
      <c r="AC43" s="50">
        <v>0.75</v>
      </c>
      <c r="AD43" s="47"/>
      <c r="AE43" s="46"/>
      <c r="AF43" s="4">
        <v>0.75</v>
      </c>
    </row>
    <row r="44" spans="5:32" ht="20.100000000000001" customHeight="1" x14ac:dyDescent="0.25">
      <c r="E44" s="48" t="s">
        <v>310</v>
      </c>
      <c r="F44" s="47"/>
      <c r="G44" s="47"/>
      <c r="H44" s="47"/>
      <c r="I44" s="49"/>
      <c r="J44" s="81">
        <v>0.3</v>
      </c>
      <c r="K44" s="46"/>
      <c r="L44" s="81">
        <v>0.3</v>
      </c>
      <c r="M44" s="46"/>
      <c r="N44" s="81">
        <v>0.3</v>
      </c>
      <c r="O44" s="46"/>
      <c r="P44" s="81">
        <v>0.3</v>
      </c>
      <c r="Q44" s="47"/>
      <c r="R44" s="46"/>
      <c r="S44" s="81">
        <v>0.3</v>
      </c>
      <c r="T44" s="46"/>
      <c r="U44" s="81">
        <v>0.3</v>
      </c>
      <c r="V44" s="46"/>
      <c r="W44" s="81">
        <v>0.3</v>
      </c>
      <c r="X44" s="47"/>
      <c r="Y44" s="47"/>
      <c r="Z44" s="47"/>
      <c r="AA44" s="46"/>
      <c r="AB44" s="3">
        <v>0.3</v>
      </c>
      <c r="AC44" s="50">
        <v>0.3</v>
      </c>
      <c r="AD44" s="47"/>
      <c r="AE44" s="46"/>
      <c r="AF44" s="4">
        <v>0.3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0ncMWV9wjNcphRajEj/O7n7RFxSI0MQz+cQGL1pFuoM2ynUdnBL4rNBB5nfdpzTUdVLarVDeADzpTUIMBaPrmw==" saltValue="r6xlqUVK1hGgEP+2aIgAC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C2ADEF9-7CAF-4B02-90F1-B44750AEFC8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LYLA - Lyndley Lane (33/22kV)</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AJ53"/>
  <sheetViews>
    <sheetView showGridLines="0" topLeftCell="A34" zoomScale="145" zoomScaleNormal="145" workbookViewId="0">
      <selection activeCell="AK42" sqref="AK42: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1346</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1348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39.6</v>
      </c>
      <c r="K26" s="46"/>
      <c r="L26" s="81">
        <v>39.6</v>
      </c>
      <c r="M26" s="46"/>
      <c r="N26" s="81">
        <v>39.6</v>
      </c>
      <c r="O26" s="46"/>
      <c r="P26" s="81">
        <v>39.6</v>
      </c>
      <c r="Q26" s="47"/>
      <c r="R26" s="46"/>
      <c r="S26" s="81">
        <v>39.6</v>
      </c>
      <c r="T26" s="46"/>
      <c r="U26" s="81">
        <v>42.7</v>
      </c>
      <c r="V26" s="46"/>
      <c r="W26" s="81">
        <v>42.7</v>
      </c>
      <c r="X26" s="47"/>
      <c r="Y26" s="47"/>
      <c r="Z26" s="47"/>
      <c r="AA26" s="46"/>
      <c r="AB26" s="3">
        <v>42.7</v>
      </c>
      <c r="AC26" s="50">
        <v>42.7</v>
      </c>
      <c r="AD26" s="47"/>
      <c r="AE26" s="46"/>
      <c r="AF26" s="4">
        <v>42.7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13.3</v>
      </c>
      <c r="K28" s="46"/>
      <c r="L28" s="81">
        <v>14.4</v>
      </c>
      <c r="M28" s="46"/>
      <c r="N28" s="81">
        <v>15.7</v>
      </c>
      <c r="O28" s="46"/>
      <c r="P28" s="81">
        <v>15.7</v>
      </c>
      <c r="Q28" s="47"/>
      <c r="R28" s="46"/>
      <c r="S28" s="81">
        <v>15.9</v>
      </c>
      <c r="T28" s="46"/>
      <c r="U28" s="81">
        <v>9.9</v>
      </c>
      <c r="V28" s="46"/>
      <c r="W28" s="81">
        <v>10.7</v>
      </c>
      <c r="X28" s="47"/>
      <c r="Y28" s="47"/>
      <c r="Z28" s="47"/>
      <c r="AA28" s="46"/>
      <c r="AB28" s="3">
        <v>11.8</v>
      </c>
      <c r="AC28" s="50">
        <v>11.7</v>
      </c>
      <c r="AD28" s="47"/>
      <c r="AE28" s="46"/>
      <c r="AF28" s="4">
        <v>11.7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1</v>
      </c>
      <c r="M31" s="46"/>
      <c r="N31" s="83">
        <v>1</v>
      </c>
      <c r="O31" s="46"/>
      <c r="P31" s="83">
        <v>1</v>
      </c>
      <c r="Q31" s="47"/>
      <c r="R31" s="46"/>
      <c r="S31" s="83">
        <v>1</v>
      </c>
      <c r="T31" s="46"/>
      <c r="U31" s="83">
        <v>0.97099999999999997</v>
      </c>
      <c r="V31" s="46"/>
      <c r="W31" s="83">
        <v>1</v>
      </c>
      <c r="X31" s="47"/>
      <c r="Y31" s="47"/>
      <c r="Z31" s="47"/>
      <c r="AA31" s="46"/>
      <c r="AB31" s="7">
        <v>0.999</v>
      </c>
      <c r="AC31" s="53">
        <v>0.999</v>
      </c>
      <c r="AD31" s="47"/>
      <c r="AE31" s="46"/>
      <c r="AF31" s="8">
        <v>0.999</v>
      </c>
    </row>
    <row r="32" spans="4:32" ht="13.15" customHeight="1" x14ac:dyDescent="0.25">
      <c r="E32" s="48" t="s">
        <v>329</v>
      </c>
      <c r="F32" s="47"/>
      <c r="G32" s="47"/>
      <c r="H32" s="47"/>
      <c r="I32" s="49"/>
      <c r="J32" s="81">
        <v>22.7</v>
      </c>
      <c r="K32" s="46"/>
      <c r="L32" s="81">
        <v>22.7</v>
      </c>
      <c r="M32" s="46"/>
      <c r="N32" s="81">
        <v>22.7</v>
      </c>
      <c r="O32" s="46"/>
      <c r="P32" s="81">
        <v>22.7</v>
      </c>
      <c r="Q32" s="47"/>
      <c r="R32" s="46"/>
      <c r="S32" s="81">
        <v>22.7</v>
      </c>
      <c r="T32" s="46"/>
      <c r="U32" s="81">
        <v>24.4</v>
      </c>
      <c r="V32" s="46"/>
      <c r="W32" s="81">
        <v>24.4</v>
      </c>
      <c r="X32" s="47"/>
      <c r="Y32" s="47"/>
      <c r="Z32" s="47"/>
      <c r="AA32" s="46"/>
      <c r="AB32" s="3">
        <v>24.4</v>
      </c>
      <c r="AC32" s="50">
        <v>24.4</v>
      </c>
      <c r="AD32" s="47"/>
      <c r="AE32" s="46"/>
      <c r="AF32" s="4">
        <v>24.4</v>
      </c>
    </row>
    <row r="33" spans="5:32" ht="13.15" customHeight="1" x14ac:dyDescent="0.25">
      <c r="E33" s="51" t="s">
        <v>331</v>
      </c>
      <c r="F33" s="47"/>
      <c r="G33" s="47"/>
      <c r="H33" s="47"/>
      <c r="I33" s="49"/>
      <c r="J33" s="82">
        <v>12.3</v>
      </c>
      <c r="K33" s="46"/>
      <c r="L33" s="82">
        <v>13.5</v>
      </c>
      <c r="M33" s="46"/>
      <c r="N33" s="82">
        <v>14.7</v>
      </c>
      <c r="O33" s="46"/>
      <c r="P33" s="82">
        <v>14.7</v>
      </c>
      <c r="Q33" s="47"/>
      <c r="R33" s="46"/>
      <c r="S33" s="82">
        <v>14.9</v>
      </c>
      <c r="T33" s="46"/>
      <c r="U33" s="82">
        <v>9.5</v>
      </c>
      <c r="V33" s="46"/>
      <c r="W33" s="82">
        <v>10.3</v>
      </c>
      <c r="X33" s="47"/>
      <c r="Y33" s="47"/>
      <c r="Z33" s="47"/>
      <c r="AA33" s="46"/>
      <c r="AB33" s="9">
        <v>11.4</v>
      </c>
      <c r="AC33" s="52">
        <v>11.3</v>
      </c>
      <c r="AD33" s="47"/>
      <c r="AE33" s="46"/>
      <c r="AF33" s="10">
        <v>11.3</v>
      </c>
    </row>
    <row r="34" spans="5:32" ht="20.25" customHeight="1" x14ac:dyDescent="0.25">
      <c r="E34" s="48" t="s">
        <v>662</v>
      </c>
      <c r="F34" s="47"/>
      <c r="G34" s="47"/>
      <c r="H34" s="47"/>
      <c r="I34" s="49"/>
      <c r="J34" s="80">
        <v>0.6</v>
      </c>
      <c r="K34" s="46"/>
      <c r="L34" s="80">
        <v>0.7</v>
      </c>
      <c r="M34" s="46"/>
      <c r="N34" s="80">
        <v>0.7</v>
      </c>
      <c r="O34" s="46"/>
      <c r="P34" s="80">
        <v>0.7</v>
      </c>
      <c r="Q34" s="47"/>
      <c r="R34" s="46"/>
      <c r="S34" s="80">
        <v>0.7</v>
      </c>
      <c r="T34" s="46"/>
      <c r="U34" s="80">
        <v>0.5</v>
      </c>
      <c r="V34" s="46"/>
      <c r="W34" s="80">
        <v>0.5</v>
      </c>
      <c r="X34" s="47"/>
      <c r="Y34" s="47"/>
      <c r="Z34" s="47"/>
      <c r="AA34" s="46"/>
      <c r="AB34" s="5">
        <v>0.6</v>
      </c>
      <c r="AC34" s="45">
        <v>0.6</v>
      </c>
      <c r="AD34" s="47"/>
      <c r="AE34" s="46"/>
      <c r="AF34" s="6">
        <v>0.6</v>
      </c>
    </row>
    <row r="35" spans="5:32"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v>
      </c>
      <c r="K39" s="46"/>
      <c r="L39" s="81">
        <v>4</v>
      </c>
      <c r="M39" s="46"/>
      <c r="N39" s="81">
        <v>4</v>
      </c>
      <c r="O39" s="46"/>
      <c r="P39" s="81">
        <v>4</v>
      </c>
      <c r="Q39" s="47"/>
      <c r="R39" s="46"/>
      <c r="S39" s="81">
        <v>4</v>
      </c>
      <c r="T39" s="46"/>
      <c r="U39" s="81">
        <v>4</v>
      </c>
      <c r="V39" s="46"/>
      <c r="W39" s="81">
        <v>4</v>
      </c>
      <c r="X39" s="47"/>
      <c r="Y39" s="47"/>
      <c r="Z39" s="47"/>
      <c r="AA39" s="46"/>
      <c r="AB39" s="3">
        <v>4</v>
      </c>
      <c r="AC39" s="50">
        <v>4</v>
      </c>
      <c r="AD39" s="47"/>
      <c r="AE39" s="46"/>
      <c r="AF39" s="4">
        <v>4</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12.6</v>
      </c>
      <c r="K43" s="46"/>
      <c r="L43" s="81">
        <v>12.6</v>
      </c>
      <c r="M43" s="46"/>
      <c r="N43" s="81">
        <v>12.6</v>
      </c>
      <c r="O43" s="46"/>
      <c r="P43" s="81">
        <v>12.6</v>
      </c>
      <c r="Q43" s="47"/>
      <c r="R43" s="46"/>
      <c r="S43" s="81">
        <v>12.6</v>
      </c>
      <c r="T43" s="46"/>
      <c r="U43" s="81">
        <v>12.6</v>
      </c>
      <c r="V43" s="46"/>
      <c r="W43" s="81">
        <v>12.6</v>
      </c>
      <c r="X43" s="47"/>
      <c r="Y43" s="47"/>
      <c r="Z43" s="47"/>
      <c r="AA43" s="46"/>
      <c r="AB43" s="3">
        <v>12.6</v>
      </c>
      <c r="AC43" s="50">
        <v>12.6</v>
      </c>
      <c r="AD43" s="47"/>
      <c r="AE43" s="46"/>
      <c r="AF43" s="4">
        <v>12.6</v>
      </c>
    </row>
    <row r="44" spans="5:32"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Y9wEHd//u+5ZrLASLm45XyxtOYWwdvOcb1MBTGH+pq6tuipubNd9KiEYYri8h5UdPBVIG7eJfZ4TAoqxiHHXQ==" saltValue="Hdut7w+0DC4F75HjW5ZQW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E868C03-499B-4938-ADAB-97CA7141B6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MACI - Maryborough City (66/11kV)</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53"/>
  <sheetViews>
    <sheetView showGridLines="0" topLeftCell="A28" zoomScale="175" zoomScaleNormal="175" workbookViewId="0">
      <selection activeCell="AK43" sqref="AK43: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723</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725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726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727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2.2000000000000002</v>
      </c>
      <c r="K26" s="46"/>
      <c r="L26" s="81">
        <v>2.2000000000000002</v>
      </c>
      <c r="M26" s="46"/>
      <c r="N26" s="81">
        <v>2.2000000000000002</v>
      </c>
      <c r="O26" s="46"/>
      <c r="P26" s="81">
        <v>2.2000000000000002</v>
      </c>
      <c r="Q26" s="47"/>
      <c r="R26" s="46"/>
      <c r="S26" s="81">
        <v>2.2000000000000002</v>
      </c>
      <c r="T26" s="46"/>
      <c r="U26" s="81">
        <v>2.2000000000000002</v>
      </c>
      <c r="V26" s="46"/>
      <c r="W26" s="81">
        <v>2.2000000000000002</v>
      </c>
      <c r="X26" s="47"/>
      <c r="Y26" s="47"/>
      <c r="Z26" s="47"/>
      <c r="AA26" s="46"/>
      <c r="AB26" s="3">
        <v>2.2000000000000002</v>
      </c>
      <c r="AC26" s="50">
        <v>2.2000000000000002</v>
      </c>
      <c r="AD26" s="47"/>
      <c r="AE26" s="46"/>
      <c r="AF26" s="4">
        <v>2.2000000000000002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0.4</v>
      </c>
      <c r="K28" s="46"/>
      <c r="L28" s="81">
        <v>0.4</v>
      </c>
      <c r="M28" s="46"/>
      <c r="N28" s="81">
        <v>0.4</v>
      </c>
      <c r="O28" s="46"/>
      <c r="P28" s="81">
        <v>0.4</v>
      </c>
      <c r="Q28" s="47"/>
      <c r="R28" s="46"/>
      <c r="S28" s="81">
        <v>0.4</v>
      </c>
      <c r="T28" s="46"/>
      <c r="U28" s="81">
        <v>0.4</v>
      </c>
      <c r="V28" s="46"/>
      <c r="W28" s="81">
        <v>0.4</v>
      </c>
      <c r="X28" s="47"/>
      <c r="Y28" s="47"/>
      <c r="Z28" s="47"/>
      <c r="AA28" s="46"/>
      <c r="AB28" s="3">
        <v>0.4</v>
      </c>
      <c r="AC28" s="50">
        <v>0.4</v>
      </c>
      <c r="AD28" s="47"/>
      <c r="AE28" s="46"/>
      <c r="AF28" s="4">
        <v>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0.94899999999999995</v>
      </c>
      <c r="K31" s="46"/>
      <c r="L31" s="83">
        <v>0.94899999999999995</v>
      </c>
      <c r="M31" s="46"/>
      <c r="N31" s="83">
        <v>0.94899999999999995</v>
      </c>
      <c r="O31" s="46"/>
      <c r="P31" s="83">
        <v>0.94899999999999995</v>
      </c>
      <c r="Q31" s="47"/>
      <c r="R31" s="46"/>
      <c r="S31" s="83">
        <v>0.94899999999999995</v>
      </c>
      <c r="T31" s="46"/>
      <c r="U31" s="83">
        <v>0.92700000000000005</v>
      </c>
      <c r="V31" s="46"/>
      <c r="W31" s="83">
        <v>0.92700000000000005</v>
      </c>
      <c r="X31" s="47"/>
      <c r="Y31" s="47"/>
      <c r="Z31" s="47"/>
      <c r="AA31" s="46"/>
      <c r="AB31" s="7">
        <v>0.92700000000000005</v>
      </c>
      <c r="AC31" s="53">
        <v>0.92700000000000005</v>
      </c>
      <c r="AD31" s="47"/>
      <c r="AE31" s="46"/>
      <c r="AF31" s="8">
        <v>0.92700000000000005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0.4</v>
      </c>
      <c r="K33" s="46"/>
      <c r="L33" s="82">
        <v>0.4</v>
      </c>
      <c r="M33" s="46"/>
      <c r="N33" s="82">
        <v>0.4</v>
      </c>
      <c r="O33" s="46"/>
      <c r="P33" s="82">
        <v>0.4</v>
      </c>
      <c r="Q33" s="47"/>
      <c r="R33" s="46"/>
      <c r="S33" s="82">
        <v>0.4</v>
      </c>
      <c r="T33" s="46"/>
      <c r="U33" s="82">
        <v>0.4</v>
      </c>
      <c r="V33" s="46"/>
      <c r="W33" s="82">
        <v>0.4</v>
      </c>
      <c r="X33" s="47"/>
      <c r="Y33" s="47"/>
      <c r="Z33" s="47"/>
      <c r="AA33" s="46"/>
      <c r="AB33" s="9">
        <v>0.4</v>
      </c>
      <c r="AC33" s="52">
        <v>0.4</v>
      </c>
      <c r="AD33" s="47"/>
      <c r="AE33" s="46"/>
      <c r="AF33" s="10">
        <v>0.4</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728</v>
      </c>
      <c r="K35" s="46"/>
      <c r="L35" s="80" t="s">
        <v>728</v>
      </c>
      <c r="M35" s="46"/>
      <c r="N35" s="80" t="s">
        <v>728</v>
      </c>
      <c r="O35" s="46"/>
      <c r="P35" s="80" t="s">
        <v>728</v>
      </c>
      <c r="Q35" s="47"/>
      <c r="R35" s="46"/>
      <c r="S35" s="80" t="s">
        <v>728</v>
      </c>
      <c r="T35" s="46"/>
      <c r="U35" s="80" t="s">
        <v>728</v>
      </c>
      <c r="V35" s="46"/>
      <c r="W35" s="80" t="s">
        <v>728</v>
      </c>
      <c r="X35" s="47"/>
      <c r="Y35" s="47"/>
      <c r="Z35" s="47"/>
      <c r="AA35" s="46"/>
      <c r="AB35" s="5" t="s">
        <v>728</v>
      </c>
      <c r="AC35" s="45" t="s">
        <v>728</v>
      </c>
      <c r="AD35" s="47"/>
      <c r="AE35" s="46"/>
      <c r="AF35" s="6" t="s">
        <v>728</v>
      </c>
    </row>
    <row r="36" spans="5:32" ht="13.15" customHeight="1" x14ac:dyDescent="0.25">
      <c r="E36" s="48" t="s">
        <v>337</v>
      </c>
      <c r="F36" s="47"/>
      <c r="G36" s="47"/>
      <c r="H36" s="47"/>
      <c r="I36" s="49"/>
      <c r="J36" s="81">
        <v>0.4</v>
      </c>
      <c r="K36" s="46"/>
      <c r="L36" s="81">
        <v>0.4</v>
      </c>
      <c r="M36" s="46"/>
      <c r="N36" s="81">
        <v>0.4</v>
      </c>
      <c r="O36" s="46"/>
      <c r="P36" s="81">
        <v>0.4</v>
      </c>
      <c r="Q36" s="47"/>
      <c r="R36" s="46"/>
      <c r="S36" s="81">
        <v>0.4</v>
      </c>
      <c r="T36" s="46"/>
      <c r="U36" s="81">
        <v>0.4</v>
      </c>
      <c r="V36" s="46"/>
      <c r="W36" s="81">
        <v>0.4</v>
      </c>
      <c r="X36" s="47"/>
      <c r="Y36" s="47"/>
      <c r="Z36" s="47"/>
      <c r="AA36" s="46"/>
      <c r="AB36" s="3">
        <v>0.4</v>
      </c>
      <c r="AC36" s="50">
        <v>0.4</v>
      </c>
      <c r="AD36" s="47"/>
      <c r="AE36" s="46"/>
      <c r="AF36" s="4">
        <v>0.4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KT5SvcYRLl4E2uOo+xJ5zaxEy6yuiH3UVtrZ0eunNqm8lKVPzq8BZUbeXsjYKpL7oAteyWL7EqjFpqtqZXwjQ==" saltValue="yP8EbdRbu010Jc9u7qqes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40C91DF-C6AC-4C95-B844-1205B1F6A37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BAMB - Bambaroo (66/11kV)</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AJ53"/>
  <sheetViews>
    <sheetView showGridLines="0" topLeftCell="A37" zoomScale="175" zoomScaleNormal="17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1351</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1353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1354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1355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13.9</v>
      </c>
      <c r="K26" s="46"/>
      <c r="L26" s="81">
        <v>13.9</v>
      </c>
      <c r="M26" s="46"/>
      <c r="N26" s="81">
        <v>13.9</v>
      </c>
      <c r="O26" s="46"/>
      <c r="P26" s="81">
        <v>13.9</v>
      </c>
      <c r="Q26" s="47"/>
      <c r="R26" s="46"/>
      <c r="S26" s="81">
        <v>13.9</v>
      </c>
      <c r="T26" s="46"/>
      <c r="U26" s="81">
        <v>13.9</v>
      </c>
      <c r="V26" s="46"/>
      <c r="W26" s="81">
        <v>13.9</v>
      </c>
      <c r="X26" s="47"/>
      <c r="Y26" s="47"/>
      <c r="Z26" s="47"/>
      <c r="AA26" s="46"/>
      <c r="AB26" s="3">
        <v>13.9</v>
      </c>
      <c r="AC26" s="50">
        <v>13.9</v>
      </c>
      <c r="AD26" s="47"/>
      <c r="AE26" s="46"/>
      <c r="AF26" s="4">
        <v>13.9</v>
      </c>
    </row>
    <row r="27" spans="4:32" ht="20.25" customHeight="1" x14ac:dyDescent="0.25">
      <c r="E27" s="48" t="s">
        <v>319</v>
      </c>
      <c r="F27" s="47"/>
      <c r="G27" s="47"/>
      <c r="H27" s="47"/>
      <c r="I27" s="49"/>
      <c r="J27" s="81">
        <v>0.1</v>
      </c>
      <c r="K27" s="46"/>
      <c r="L27" s="81">
        <v>0.1</v>
      </c>
      <c r="M27" s="46"/>
      <c r="N27" s="81">
        <v>0.1</v>
      </c>
      <c r="O27" s="46"/>
      <c r="P27" s="81">
        <v>0.1</v>
      </c>
      <c r="Q27" s="47"/>
      <c r="R27" s="46"/>
      <c r="S27" s="81">
        <v>0.1</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3.2</v>
      </c>
      <c r="K28" s="46"/>
      <c r="L28" s="81">
        <v>3.2</v>
      </c>
      <c r="M28" s="46"/>
      <c r="N28" s="81">
        <v>3.2</v>
      </c>
      <c r="O28" s="46"/>
      <c r="P28" s="81">
        <v>3.2</v>
      </c>
      <c r="Q28" s="47"/>
      <c r="R28" s="46"/>
      <c r="S28" s="81">
        <v>3.2</v>
      </c>
      <c r="T28" s="46"/>
      <c r="U28" s="81">
        <v>3.7</v>
      </c>
      <c r="V28" s="46"/>
      <c r="W28" s="81">
        <v>3.7</v>
      </c>
      <c r="X28" s="47"/>
      <c r="Y28" s="47"/>
      <c r="Z28" s="47"/>
      <c r="AA28" s="46"/>
      <c r="AB28" s="3">
        <v>3.7</v>
      </c>
      <c r="AC28" s="50">
        <v>3.6</v>
      </c>
      <c r="AD28" s="47"/>
      <c r="AE28" s="46"/>
      <c r="AF28" s="4">
        <v>3.6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v>
      </c>
      <c r="K31" s="46"/>
      <c r="L31" s="83">
        <v>0.95</v>
      </c>
      <c r="M31" s="46"/>
      <c r="N31" s="83">
        <v>0.95</v>
      </c>
      <c r="O31" s="46"/>
      <c r="P31" s="83">
        <v>0.95</v>
      </c>
      <c r="Q31" s="47"/>
      <c r="R31" s="46"/>
      <c r="S31" s="83">
        <v>0.95</v>
      </c>
      <c r="T31" s="46"/>
      <c r="U31" s="83">
        <v>0.97099999999999997</v>
      </c>
      <c r="V31" s="46"/>
      <c r="W31" s="83">
        <v>0.97099999999999997</v>
      </c>
      <c r="X31" s="47"/>
      <c r="Y31" s="47"/>
      <c r="Z31" s="47"/>
      <c r="AA31" s="46"/>
      <c r="AB31" s="7">
        <v>0.97099999999999997</v>
      </c>
      <c r="AC31" s="53">
        <v>0.97099999999999997</v>
      </c>
      <c r="AD31" s="47"/>
      <c r="AE31" s="46"/>
      <c r="AF31" s="8">
        <v>0.97099999999999997</v>
      </c>
    </row>
    <row r="32" spans="4:32" ht="13.15" customHeight="1" x14ac:dyDescent="0.25">
      <c r="E32" s="48" t="s">
        <v>329</v>
      </c>
      <c r="F32" s="47"/>
      <c r="G32" s="47"/>
      <c r="H32" s="47"/>
      <c r="I32" s="49"/>
      <c r="J32" s="81">
        <v>7.2</v>
      </c>
      <c r="K32" s="46"/>
      <c r="L32" s="81">
        <v>7.2</v>
      </c>
      <c r="M32" s="46"/>
      <c r="N32" s="81">
        <v>7.2</v>
      </c>
      <c r="O32" s="46"/>
      <c r="P32" s="81">
        <v>7.2</v>
      </c>
      <c r="Q32" s="47"/>
      <c r="R32" s="46"/>
      <c r="S32" s="81">
        <v>7.2</v>
      </c>
      <c r="T32" s="46"/>
      <c r="U32" s="81">
        <v>8.1999999999999993</v>
      </c>
      <c r="V32" s="46"/>
      <c r="W32" s="81">
        <v>8.1999999999999993</v>
      </c>
      <c r="X32" s="47"/>
      <c r="Y32" s="47"/>
      <c r="Z32" s="47"/>
      <c r="AA32" s="46"/>
      <c r="AB32" s="3">
        <v>8.1999999999999993</v>
      </c>
      <c r="AC32" s="50">
        <v>8.1999999999999993</v>
      </c>
      <c r="AD32" s="47"/>
      <c r="AE32" s="46"/>
      <c r="AF32" s="4">
        <v>8.1999999999999993</v>
      </c>
    </row>
    <row r="33" spans="5:32" ht="13.15" customHeight="1" x14ac:dyDescent="0.25">
      <c r="E33" s="51" t="s">
        <v>331</v>
      </c>
      <c r="F33" s="47"/>
      <c r="G33" s="47"/>
      <c r="H33" s="47"/>
      <c r="I33" s="49"/>
      <c r="J33" s="82">
        <v>3.1</v>
      </c>
      <c r="K33" s="46"/>
      <c r="L33" s="82">
        <v>3.1</v>
      </c>
      <c r="M33" s="46"/>
      <c r="N33" s="82">
        <v>3</v>
      </c>
      <c r="O33" s="46"/>
      <c r="P33" s="82">
        <v>3</v>
      </c>
      <c r="Q33" s="47"/>
      <c r="R33" s="46"/>
      <c r="S33" s="82">
        <v>3.1</v>
      </c>
      <c r="T33" s="46"/>
      <c r="U33" s="82">
        <v>3.1</v>
      </c>
      <c r="V33" s="46"/>
      <c r="W33" s="82">
        <v>3.1</v>
      </c>
      <c r="X33" s="47"/>
      <c r="Y33" s="47"/>
      <c r="Z33" s="47"/>
      <c r="AA33" s="46"/>
      <c r="AB33" s="9">
        <v>3.1</v>
      </c>
      <c r="AC33" s="52">
        <v>3.1</v>
      </c>
      <c r="AD33" s="47"/>
      <c r="AE33" s="46"/>
      <c r="AF33" s="10">
        <v>3</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1356</v>
      </c>
      <c r="K35" s="46"/>
      <c r="L35" s="80" t="s">
        <v>1356</v>
      </c>
      <c r="M35" s="46"/>
      <c r="N35" s="80" t="s">
        <v>1356</v>
      </c>
      <c r="O35" s="46"/>
      <c r="P35" s="80" t="s">
        <v>1356</v>
      </c>
      <c r="Q35" s="47"/>
      <c r="R35" s="46"/>
      <c r="S35" s="80" t="s">
        <v>1356</v>
      </c>
      <c r="T35" s="46"/>
      <c r="U35" s="80" t="s">
        <v>1356</v>
      </c>
      <c r="V35" s="46"/>
      <c r="W35" s="80" t="s">
        <v>1356</v>
      </c>
      <c r="X35" s="47"/>
      <c r="Y35" s="47"/>
      <c r="Z35" s="47"/>
      <c r="AA35" s="46"/>
      <c r="AB35" s="5" t="s">
        <v>1356</v>
      </c>
      <c r="AC35" s="45" t="s">
        <v>1356</v>
      </c>
      <c r="AD35" s="47"/>
      <c r="AE35" s="46"/>
      <c r="AF35" s="6" t="s">
        <v>1356</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4.5</v>
      </c>
      <c r="K39" s="46"/>
      <c r="L39" s="81">
        <v>4.5</v>
      </c>
      <c r="M39" s="46"/>
      <c r="N39" s="81">
        <v>4.5</v>
      </c>
      <c r="O39" s="46"/>
      <c r="P39" s="81">
        <v>4.5</v>
      </c>
      <c r="Q39" s="47"/>
      <c r="R39" s="46"/>
      <c r="S39" s="81">
        <v>4.5</v>
      </c>
      <c r="T39" s="46"/>
      <c r="U39" s="81">
        <v>4.5</v>
      </c>
      <c r="V39" s="46"/>
      <c r="W39" s="81">
        <v>4.5</v>
      </c>
      <c r="X39" s="47"/>
      <c r="Y39" s="47"/>
      <c r="Z39" s="47"/>
      <c r="AA39" s="46"/>
      <c r="AB39" s="3">
        <v>4.5</v>
      </c>
      <c r="AC39" s="50">
        <v>4.5</v>
      </c>
      <c r="AD39" s="47"/>
      <c r="AE39" s="46"/>
      <c r="AF39" s="4">
        <v>4.5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0.60000002384185802</v>
      </c>
      <c r="K41" s="46"/>
      <c r="L41" s="81">
        <v>0.60000002384185802</v>
      </c>
      <c r="M41" s="46"/>
      <c r="N41" s="81">
        <v>0.60000002384185802</v>
      </c>
      <c r="O41" s="46"/>
      <c r="P41" s="81">
        <v>0.60000002384185802</v>
      </c>
      <c r="Q41" s="47"/>
      <c r="R41" s="46"/>
      <c r="S41" s="81">
        <v>0.60000002384185802</v>
      </c>
      <c r="T41" s="46"/>
      <c r="U41" s="81">
        <v>0.60000002384185802</v>
      </c>
      <c r="V41" s="46"/>
      <c r="W41" s="81">
        <v>0.60000002384185802</v>
      </c>
      <c r="X41" s="47"/>
      <c r="Y41" s="47"/>
      <c r="Z41" s="47"/>
      <c r="AA41" s="46"/>
      <c r="AB41" s="3">
        <v>0.60000002384185802</v>
      </c>
      <c r="AC41" s="50">
        <v>0.60000002384185802</v>
      </c>
      <c r="AD41" s="47"/>
      <c r="AE41" s="46"/>
      <c r="AF41" s="4">
        <v>0.60000002384185802</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8</v>
      </c>
      <c r="K43" s="46"/>
      <c r="L43" s="81">
        <v>8</v>
      </c>
      <c r="M43" s="46"/>
      <c r="N43" s="81">
        <v>8</v>
      </c>
      <c r="O43" s="46"/>
      <c r="P43" s="81">
        <v>8</v>
      </c>
      <c r="Q43" s="47"/>
      <c r="R43" s="46"/>
      <c r="S43" s="81">
        <v>8</v>
      </c>
      <c r="T43" s="46"/>
      <c r="U43" s="81">
        <v>8</v>
      </c>
      <c r="V43" s="46"/>
      <c r="W43" s="81">
        <v>8</v>
      </c>
      <c r="X43" s="47"/>
      <c r="Y43" s="47"/>
      <c r="Z43" s="47"/>
      <c r="AA43" s="46"/>
      <c r="AB43" s="3">
        <v>8</v>
      </c>
      <c r="AC43" s="50">
        <v>8</v>
      </c>
      <c r="AD43" s="47"/>
      <c r="AE43" s="46"/>
      <c r="AF43" s="4">
        <v>8</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gH1WwlhoNS8nuSOSW2YhkurFdZ0fnpSBoDRPvee7TjSN6jUda34eAA90ZJm/EgJxHGtfxFN2aYcWg22iEDEXg==" saltValue="OiQCSGtcw37JNsBUlj7L5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B9BD87D-9722-46A9-9F67-E439A152C9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MACN - Macknade (66/11kV)</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AJ53"/>
  <sheetViews>
    <sheetView showGridLines="0" topLeftCell="A31" zoomScale="175" zoomScaleNormal="17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1357</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89.6</v>
      </c>
      <c r="K26" s="46"/>
      <c r="L26" s="81">
        <v>89.6</v>
      </c>
      <c r="M26" s="46"/>
      <c r="N26" s="81">
        <v>89.6</v>
      </c>
      <c r="O26" s="46"/>
      <c r="P26" s="81">
        <v>89.6</v>
      </c>
      <c r="Q26" s="47"/>
      <c r="R26" s="46"/>
      <c r="S26" s="81">
        <v>89.6</v>
      </c>
      <c r="T26" s="46"/>
      <c r="U26" s="81">
        <v>96</v>
      </c>
      <c r="V26" s="46"/>
      <c r="W26" s="81">
        <v>96</v>
      </c>
      <c r="X26" s="47"/>
      <c r="Y26" s="47"/>
      <c r="Z26" s="47"/>
      <c r="AA26" s="46"/>
      <c r="AB26" s="3">
        <v>96</v>
      </c>
      <c r="AC26" s="50">
        <v>96</v>
      </c>
      <c r="AD26" s="47"/>
      <c r="AE26" s="46"/>
      <c r="AF26" s="4">
        <v>96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20</v>
      </c>
      <c r="K28" s="46"/>
      <c r="L28" s="81">
        <v>19.7</v>
      </c>
      <c r="M28" s="46"/>
      <c r="N28" s="81">
        <v>19.5</v>
      </c>
      <c r="O28" s="46"/>
      <c r="P28" s="81">
        <v>19.399999999999999</v>
      </c>
      <c r="Q28" s="47"/>
      <c r="R28" s="46"/>
      <c r="S28" s="81">
        <v>19.5</v>
      </c>
      <c r="T28" s="46"/>
      <c r="U28" s="81">
        <v>11.5</v>
      </c>
      <c r="V28" s="46"/>
      <c r="W28" s="81">
        <v>11.4</v>
      </c>
      <c r="X28" s="47"/>
      <c r="Y28" s="47"/>
      <c r="Z28" s="47"/>
      <c r="AA28" s="46"/>
      <c r="AB28" s="3">
        <v>11.3</v>
      </c>
      <c r="AC28" s="50">
        <v>11.3</v>
      </c>
      <c r="AD28" s="47"/>
      <c r="AE28" s="46"/>
      <c r="AF28" s="4">
        <v>11.3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0.96099999999999997</v>
      </c>
      <c r="K31" s="46"/>
      <c r="L31" s="83">
        <v>0.96099999999999997</v>
      </c>
      <c r="M31" s="46"/>
      <c r="N31" s="83">
        <v>0.96099999999999997</v>
      </c>
      <c r="O31" s="46"/>
      <c r="P31" s="83">
        <v>0.96099999999999997</v>
      </c>
      <c r="Q31" s="47"/>
      <c r="R31" s="46"/>
      <c r="S31" s="83">
        <v>0.96099999999999997</v>
      </c>
      <c r="T31" s="46"/>
      <c r="U31" s="83">
        <v>0.97199999999999998</v>
      </c>
      <c r="V31" s="46"/>
      <c r="W31" s="83">
        <v>0.97199999999999998</v>
      </c>
      <c r="X31" s="47"/>
      <c r="Y31" s="47"/>
      <c r="Z31" s="47"/>
      <c r="AA31" s="46"/>
      <c r="AB31" s="7">
        <v>0.97199999999999998</v>
      </c>
      <c r="AC31" s="53">
        <v>0.97199999999999998</v>
      </c>
      <c r="AD31" s="47"/>
      <c r="AE31" s="46"/>
      <c r="AF31" s="8">
        <v>0.97199999999999998</v>
      </c>
    </row>
    <row r="32" spans="4:32" ht="13.15" customHeight="1" x14ac:dyDescent="0.25">
      <c r="E32" s="48" t="s">
        <v>329</v>
      </c>
      <c r="F32" s="47"/>
      <c r="G32" s="47"/>
      <c r="H32" s="47"/>
      <c r="I32" s="49"/>
      <c r="J32" s="81">
        <v>48</v>
      </c>
      <c r="K32" s="46"/>
      <c r="L32" s="81">
        <v>48</v>
      </c>
      <c r="M32" s="46"/>
      <c r="N32" s="81">
        <v>48</v>
      </c>
      <c r="O32" s="46"/>
      <c r="P32" s="81">
        <v>48</v>
      </c>
      <c r="Q32" s="47"/>
      <c r="R32" s="46"/>
      <c r="S32" s="81">
        <v>48</v>
      </c>
      <c r="T32" s="46"/>
      <c r="U32" s="81">
        <v>48</v>
      </c>
      <c r="V32" s="46"/>
      <c r="W32" s="81">
        <v>48</v>
      </c>
      <c r="X32" s="47"/>
      <c r="Y32" s="47"/>
      <c r="Z32" s="47"/>
      <c r="AA32" s="46"/>
      <c r="AB32" s="3">
        <v>48</v>
      </c>
      <c r="AC32" s="50">
        <v>48</v>
      </c>
      <c r="AD32" s="47"/>
      <c r="AE32" s="46"/>
      <c r="AF32" s="4">
        <v>48</v>
      </c>
    </row>
    <row r="33" spans="5:32" ht="13.15" customHeight="1" x14ac:dyDescent="0.25">
      <c r="E33" s="51" t="s">
        <v>331</v>
      </c>
      <c r="F33" s="47"/>
      <c r="G33" s="47"/>
      <c r="H33" s="47"/>
      <c r="I33" s="49"/>
      <c r="J33" s="82">
        <v>18.100000000000001</v>
      </c>
      <c r="K33" s="46"/>
      <c r="L33" s="82">
        <v>17.899999999999999</v>
      </c>
      <c r="M33" s="46"/>
      <c r="N33" s="82">
        <v>17.7</v>
      </c>
      <c r="O33" s="46"/>
      <c r="P33" s="82">
        <v>17.7</v>
      </c>
      <c r="Q33" s="47"/>
      <c r="R33" s="46"/>
      <c r="S33" s="82">
        <v>17.7</v>
      </c>
      <c r="T33" s="46"/>
      <c r="U33" s="82">
        <v>10.3</v>
      </c>
      <c r="V33" s="46"/>
      <c r="W33" s="82">
        <v>10.3</v>
      </c>
      <c r="X33" s="47"/>
      <c r="Y33" s="47"/>
      <c r="Z33" s="47"/>
      <c r="AA33" s="46"/>
      <c r="AB33" s="9">
        <v>10.199999999999999</v>
      </c>
      <c r="AC33" s="52">
        <v>10.199999999999999</v>
      </c>
      <c r="AD33" s="47"/>
      <c r="AE33" s="46"/>
      <c r="AF33" s="10">
        <v>10.199999999999999</v>
      </c>
    </row>
    <row r="34" spans="5:32" ht="20.25" customHeight="1" x14ac:dyDescent="0.25">
      <c r="E34" s="48" t="s">
        <v>662</v>
      </c>
      <c r="F34" s="47"/>
      <c r="G34" s="47"/>
      <c r="H34" s="47"/>
      <c r="I34" s="49"/>
      <c r="J34" s="80">
        <v>0.9</v>
      </c>
      <c r="K34" s="46"/>
      <c r="L34" s="80">
        <v>0.9</v>
      </c>
      <c r="M34" s="46"/>
      <c r="N34" s="80">
        <v>0.9</v>
      </c>
      <c r="O34" s="46"/>
      <c r="P34" s="80">
        <v>0.9</v>
      </c>
      <c r="Q34" s="47"/>
      <c r="R34" s="46"/>
      <c r="S34" s="80">
        <v>0.9</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5.5</v>
      </c>
      <c r="K39" s="46"/>
      <c r="L39" s="81">
        <v>5.5</v>
      </c>
      <c r="M39" s="46"/>
      <c r="N39" s="81">
        <v>5.5</v>
      </c>
      <c r="O39" s="46"/>
      <c r="P39" s="81">
        <v>5.5</v>
      </c>
      <c r="Q39" s="47"/>
      <c r="R39" s="46"/>
      <c r="S39" s="81">
        <v>5.5</v>
      </c>
      <c r="T39" s="46"/>
      <c r="U39" s="81">
        <v>5.5</v>
      </c>
      <c r="V39" s="46"/>
      <c r="W39" s="81">
        <v>5.5</v>
      </c>
      <c r="X39" s="47"/>
      <c r="Y39" s="47"/>
      <c r="Z39" s="47"/>
      <c r="AA39" s="46"/>
      <c r="AB39" s="3">
        <v>5.5</v>
      </c>
      <c r="AC39" s="50">
        <v>5.5</v>
      </c>
      <c r="AD39" s="47"/>
      <c r="AE39" s="46"/>
      <c r="AF39" s="4">
        <v>5.5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50</v>
      </c>
      <c r="K43" s="46"/>
      <c r="L43" s="81">
        <v>50</v>
      </c>
      <c r="M43" s="46"/>
      <c r="N43" s="81">
        <v>50</v>
      </c>
      <c r="O43" s="46"/>
      <c r="P43" s="81">
        <v>50</v>
      </c>
      <c r="Q43" s="47"/>
      <c r="R43" s="46"/>
      <c r="S43" s="81">
        <v>50</v>
      </c>
      <c r="T43" s="46"/>
      <c r="U43" s="81">
        <v>50</v>
      </c>
      <c r="V43" s="46"/>
      <c r="W43" s="81">
        <v>50</v>
      </c>
      <c r="X43" s="47"/>
      <c r="Y43" s="47"/>
      <c r="Z43" s="47"/>
      <c r="AA43" s="46"/>
      <c r="AB43" s="3">
        <v>50</v>
      </c>
      <c r="AC43" s="50">
        <v>50</v>
      </c>
      <c r="AD43" s="47"/>
      <c r="AE43" s="46"/>
      <c r="AF43" s="4">
        <v>50</v>
      </c>
    </row>
    <row r="44" spans="5:32" ht="20.100000000000001" customHeight="1" x14ac:dyDescent="0.25">
      <c r="E44" s="48" t="s">
        <v>310</v>
      </c>
      <c r="F44" s="47"/>
      <c r="G44" s="47"/>
      <c r="H44" s="47"/>
      <c r="I44" s="49"/>
      <c r="J44" s="81">
        <v>25</v>
      </c>
      <c r="K44" s="46"/>
      <c r="L44" s="81">
        <v>25</v>
      </c>
      <c r="M44" s="46"/>
      <c r="N44" s="81">
        <v>25</v>
      </c>
      <c r="O44" s="46"/>
      <c r="P44" s="81">
        <v>25</v>
      </c>
      <c r="Q44" s="47"/>
      <c r="R44" s="46"/>
      <c r="S44" s="81">
        <v>25</v>
      </c>
      <c r="T44" s="46"/>
      <c r="U44" s="81">
        <v>25</v>
      </c>
      <c r="V44" s="46"/>
      <c r="W44" s="81">
        <v>25</v>
      </c>
      <c r="X44" s="47"/>
      <c r="Y44" s="47"/>
      <c r="Z44" s="47"/>
      <c r="AA44" s="46"/>
      <c r="AB44" s="3">
        <v>25</v>
      </c>
      <c r="AC44" s="50">
        <v>25</v>
      </c>
      <c r="AD44" s="47"/>
      <c r="AE44" s="46"/>
      <c r="AF44" s="4">
        <v>25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CeYH889OBfq+YXfrX7Y5hPEGoMpRScmmrqudRLzyHWhDaASSBcF/EQ+JC+90kF/5Pg9zeRBdLfr0v2qbmmjxA==" saltValue="a7IQ48/VA6dYN3WT4Yk2N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ECADEC8-CCC9-4868-9108-9CFE821CF04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MACT - Mackay City (33/11kV)</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AJ53"/>
  <sheetViews>
    <sheetView showGridLines="0" topLeftCell="A31"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1361</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1363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1364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76.3</v>
      </c>
      <c r="K26" s="46"/>
      <c r="L26" s="81">
        <v>76.3</v>
      </c>
      <c r="M26" s="46"/>
      <c r="N26" s="81">
        <v>76.3</v>
      </c>
      <c r="O26" s="46"/>
      <c r="P26" s="81">
        <v>76.3</v>
      </c>
      <c r="Q26" s="47"/>
      <c r="R26" s="46"/>
      <c r="S26" s="81">
        <v>76.3</v>
      </c>
      <c r="T26" s="46"/>
      <c r="U26" s="81">
        <v>77.7</v>
      </c>
      <c r="V26" s="46"/>
      <c r="W26" s="81">
        <v>77.7</v>
      </c>
      <c r="X26" s="47"/>
      <c r="Y26" s="47"/>
      <c r="Z26" s="47"/>
      <c r="AA26" s="46"/>
      <c r="AB26" s="3">
        <v>77.7</v>
      </c>
      <c r="AC26" s="50">
        <v>77.7</v>
      </c>
      <c r="AD26" s="47"/>
      <c r="AE26" s="46"/>
      <c r="AF26" s="4">
        <v>77.7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13.9</v>
      </c>
      <c r="K28" s="46"/>
      <c r="L28" s="81">
        <v>15.3</v>
      </c>
      <c r="M28" s="46"/>
      <c r="N28" s="81">
        <v>15.2</v>
      </c>
      <c r="O28" s="46"/>
      <c r="P28" s="81">
        <v>15.2</v>
      </c>
      <c r="Q28" s="47"/>
      <c r="R28" s="46"/>
      <c r="S28" s="81">
        <v>15.5</v>
      </c>
      <c r="T28" s="46"/>
      <c r="U28" s="81">
        <v>10.199999999999999</v>
      </c>
      <c r="V28" s="46"/>
      <c r="W28" s="81">
        <v>11.5</v>
      </c>
      <c r="X28" s="47"/>
      <c r="Y28" s="47"/>
      <c r="Z28" s="47"/>
      <c r="AA28" s="46"/>
      <c r="AB28" s="3">
        <v>11.4</v>
      </c>
      <c r="AC28" s="50">
        <v>11.5</v>
      </c>
      <c r="AD28" s="47"/>
      <c r="AE28" s="46"/>
      <c r="AF28" s="4">
        <v>11.5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0.98199999999999998</v>
      </c>
      <c r="V31" s="46"/>
      <c r="W31" s="83">
        <v>0.98199999999999998</v>
      </c>
      <c r="X31" s="47"/>
      <c r="Y31" s="47"/>
      <c r="Z31" s="47"/>
      <c r="AA31" s="46"/>
      <c r="AB31" s="7">
        <v>0.98199999999999998</v>
      </c>
      <c r="AC31" s="53">
        <v>0.98199999999999998</v>
      </c>
      <c r="AD31" s="47"/>
      <c r="AE31" s="46"/>
      <c r="AF31" s="8">
        <v>0.98199999999999998</v>
      </c>
    </row>
    <row r="32" spans="4:32" ht="13.15" customHeight="1" x14ac:dyDescent="0.25">
      <c r="E32" s="48" t="s">
        <v>329</v>
      </c>
      <c r="F32" s="47"/>
      <c r="G32" s="47"/>
      <c r="H32" s="47"/>
      <c r="I32" s="49"/>
      <c r="J32" s="81">
        <v>38.5</v>
      </c>
      <c r="K32" s="46"/>
      <c r="L32" s="81">
        <v>38.5</v>
      </c>
      <c r="M32" s="46"/>
      <c r="N32" s="81">
        <v>38.5</v>
      </c>
      <c r="O32" s="46"/>
      <c r="P32" s="81">
        <v>38.5</v>
      </c>
      <c r="Q32" s="47"/>
      <c r="R32" s="46"/>
      <c r="S32" s="81">
        <v>38.5</v>
      </c>
      <c r="T32" s="46"/>
      <c r="U32" s="81">
        <v>39.200000000000003</v>
      </c>
      <c r="V32" s="46"/>
      <c r="W32" s="81">
        <v>39.200000000000003</v>
      </c>
      <c r="X32" s="47"/>
      <c r="Y32" s="47"/>
      <c r="Z32" s="47"/>
      <c r="AA32" s="46"/>
      <c r="AB32" s="3">
        <v>39.200000000000003</v>
      </c>
      <c r="AC32" s="50">
        <v>39.200000000000003</v>
      </c>
      <c r="AD32" s="47"/>
      <c r="AE32" s="46"/>
      <c r="AF32" s="4">
        <v>39.200000000000003</v>
      </c>
    </row>
    <row r="33" spans="5:32" ht="13.15" customHeight="1" x14ac:dyDescent="0.25">
      <c r="E33" s="51" t="s">
        <v>331</v>
      </c>
      <c r="F33" s="47"/>
      <c r="G33" s="47"/>
      <c r="H33" s="47"/>
      <c r="I33" s="49"/>
      <c r="J33" s="82">
        <v>13.6</v>
      </c>
      <c r="K33" s="46"/>
      <c r="L33" s="82">
        <v>15.1</v>
      </c>
      <c r="M33" s="46"/>
      <c r="N33" s="82">
        <v>14.9</v>
      </c>
      <c r="O33" s="46"/>
      <c r="P33" s="82">
        <v>14.9</v>
      </c>
      <c r="Q33" s="47"/>
      <c r="R33" s="46"/>
      <c r="S33" s="82">
        <v>15.2</v>
      </c>
      <c r="T33" s="46"/>
      <c r="U33" s="82">
        <v>9.6</v>
      </c>
      <c r="V33" s="46"/>
      <c r="W33" s="82">
        <v>10.9</v>
      </c>
      <c r="X33" s="47"/>
      <c r="Y33" s="47"/>
      <c r="Z33" s="47"/>
      <c r="AA33" s="46"/>
      <c r="AB33" s="9">
        <v>10.8</v>
      </c>
      <c r="AC33" s="52">
        <v>10.8</v>
      </c>
      <c r="AD33" s="47"/>
      <c r="AE33" s="46"/>
      <c r="AF33" s="10">
        <v>10.9</v>
      </c>
    </row>
    <row r="34" spans="5:32" ht="20.25" customHeight="1" x14ac:dyDescent="0.25">
      <c r="E34" s="48" t="s">
        <v>662</v>
      </c>
      <c r="F34" s="47"/>
      <c r="G34" s="47"/>
      <c r="H34" s="47"/>
      <c r="I34" s="49"/>
      <c r="J34" s="80">
        <v>0.7</v>
      </c>
      <c r="K34" s="46"/>
      <c r="L34" s="80">
        <v>0.8</v>
      </c>
      <c r="M34" s="46"/>
      <c r="N34" s="80">
        <v>0.7</v>
      </c>
      <c r="O34" s="46"/>
      <c r="P34" s="80">
        <v>0.7</v>
      </c>
      <c r="Q34" s="47"/>
      <c r="R34" s="46"/>
      <c r="S34" s="80">
        <v>0.8</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1365</v>
      </c>
      <c r="K35" s="46"/>
      <c r="L35" s="80" t="s">
        <v>1365</v>
      </c>
      <c r="M35" s="46"/>
      <c r="N35" s="80" t="s">
        <v>1365</v>
      </c>
      <c r="O35" s="46"/>
      <c r="P35" s="80" t="s">
        <v>1365</v>
      </c>
      <c r="Q35" s="47"/>
      <c r="R35" s="46"/>
      <c r="S35" s="80" t="s">
        <v>1365</v>
      </c>
      <c r="T35" s="46"/>
      <c r="U35" s="80" t="s">
        <v>1365</v>
      </c>
      <c r="V35" s="46"/>
      <c r="W35" s="80" t="s">
        <v>1365</v>
      </c>
      <c r="X35" s="47"/>
      <c r="Y35" s="47"/>
      <c r="Z35" s="47"/>
      <c r="AA35" s="46"/>
      <c r="AB35" s="5" t="s">
        <v>1365</v>
      </c>
      <c r="AC35" s="45" t="s">
        <v>1365</v>
      </c>
      <c r="AD35" s="47"/>
      <c r="AE35" s="46"/>
      <c r="AF35" s="6" t="s">
        <v>1365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42</v>
      </c>
      <c r="K43" s="46"/>
      <c r="L43" s="81">
        <v>42</v>
      </c>
      <c r="M43" s="46"/>
      <c r="N43" s="81">
        <v>42</v>
      </c>
      <c r="O43" s="46"/>
      <c r="P43" s="81">
        <v>42</v>
      </c>
      <c r="Q43" s="47"/>
      <c r="R43" s="46"/>
      <c r="S43" s="81">
        <v>42</v>
      </c>
      <c r="T43" s="46"/>
      <c r="U43" s="81">
        <v>42</v>
      </c>
      <c r="V43" s="46"/>
      <c r="W43" s="81">
        <v>42</v>
      </c>
      <c r="X43" s="47"/>
      <c r="Y43" s="47"/>
      <c r="Z43" s="47"/>
      <c r="AA43" s="46"/>
      <c r="AB43" s="3">
        <v>42</v>
      </c>
      <c r="AC43" s="50">
        <v>42</v>
      </c>
      <c r="AD43" s="47"/>
      <c r="AE43" s="46"/>
      <c r="AF43" s="4">
        <v>42</v>
      </c>
    </row>
    <row r="44" spans="5:32"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w7O6mMjunFRPPKz2hIFbSxuEZ6mxSN/zLM0qzvciabOqGj6VXd94FlM75dIrDgXy4glRyX9LNjW+knPthZ29g==" saltValue="8/tfg9dDeL4zqXUyxNC/a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664BA26-063B-4ED3-B5C0-860A7862765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MAFU - Max Fulton (66/11kV)</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AJ53"/>
  <sheetViews>
    <sheetView showGridLines="0" topLeftCell="A34"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1366</v>
      </c>
      <c r="J3" s="69"/>
      <c r="K3" s="69"/>
      <c r="L3" s="69"/>
      <c r="M3" s="69"/>
      <c r="N3" s="69"/>
      <c r="O3" s="69"/>
      <c r="P3" s="69"/>
      <c r="Q3" s="69"/>
      <c r="R3" s="69"/>
      <c r="S3" s="69"/>
      <c r="V3" s="71" t="s">
        <v>645</v>
      </c>
      <c r="W3" s="69"/>
      <c r="Y3" s="72" t="s">
        <v>1037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0.1</v>
      </c>
      <c r="K28" s="46"/>
      <c r="L28" s="81">
        <v>0.1</v>
      </c>
      <c r="M28" s="46"/>
      <c r="N28" s="81">
        <v>0.1</v>
      </c>
      <c r="O28" s="46"/>
      <c r="P28" s="81">
        <v>0.1</v>
      </c>
      <c r="Q28" s="47"/>
      <c r="R28" s="46"/>
      <c r="S28" s="81">
        <v>0.1</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v>
      </c>
      <c r="K31" s="46"/>
      <c r="L31" s="83">
        <v>0.85</v>
      </c>
      <c r="M31" s="46"/>
      <c r="N31" s="83">
        <v>0.85</v>
      </c>
      <c r="O31" s="46"/>
      <c r="P31" s="83">
        <v>0.85</v>
      </c>
      <c r="Q31" s="47"/>
      <c r="R31" s="46"/>
      <c r="S31" s="83">
        <v>0.85</v>
      </c>
      <c r="T31" s="46"/>
      <c r="U31" s="83">
        <v>0.85</v>
      </c>
      <c r="V31" s="46"/>
      <c r="W31" s="83">
        <v>0.85</v>
      </c>
      <c r="X31" s="47"/>
      <c r="Y31" s="47"/>
      <c r="Z31" s="47"/>
      <c r="AA31" s="46"/>
      <c r="AB31" s="7">
        <v>0.85</v>
      </c>
      <c r="AC31" s="53">
        <v>0.85</v>
      </c>
      <c r="AD31" s="47"/>
      <c r="AE31" s="46"/>
      <c r="AF31" s="8">
        <v>0.85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0.1</v>
      </c>
      <c r="K33" s="46"/>
      <c r="L33" s="82">
        <v>0.1</v>
      </c>
      <c r="M33" s="46"/>
      <c r="N33" s="82">
        <v>0.1</v>
      </c>
      <c r="O33" s="46"/>
      <c r="P33" s="82">
        <v>0.1</v>
      </c>
      <c r="Q33" s="47"/>
      <c r="R33" s="46"/>
      <c r="S33" s="82">
        <v>0.1</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1369</v>
      </c>
      <c r="K35" s="46"/>
      <c r="L35" s="80" t="s">
        <v>1369</v>
      </c>
      <c r="M35" s="46"/>
      <c r="N35" s="80" t="s">
        <v>1369</v>
      </c>
      <c r="O35" s="46"/>
      <c r="P35" s="80" t="s">
        <v>1369</v>
      </c>
      <c r="Q35" s="47"/>
      <c r="R35" s="46"/>
      <c r="S35" s="80" t="s">
        <v>1369</v>
      </c>
      <c r="T35" s="46"/>
      <c r="U35" s="80" t="s">
        <v>1369</v>
      </c>
      <c r="V35" s="46"/>
      <c r="W35" s="80" t="s">
        <v>1369</v>
      </c>
      <c r="X35" s="47"/>
      <c r="Y35" s="47"/>
      <c r="Z35" s="47"/>
      <c r="AA35" s="46"/>
      <c r="AB35" s="5" t="s">
        <v>1369</v>
      </c>
      <c r="AC35" s="45" t="s">
        <v>1369</v>
      </c>
      <c r="AD35" s="47"/>
      <c r="AE35" s="46"/>
      <c r="AF35" s="6" t="s">
        <v>1369</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0.2</v>
      </c>
      <c r="K40" s="46"/>
      <c r="L40" s="81">
        <v>0.2</v>
      </c>
      <c r="M40" s="46"/>
      <c r="N40" s="81">
        <v>0.2</v>
      </c>
      <c r="O40" s="46"/>
      <c r="P40" s="81">
        <v>0.2</v>
      </c>
      <c r="Q40" s="47"/>
      <c r="R40" s="46"/>
      <c r="S40" s="81">
        <v>0.2</v>
      </c>
      <c r="T40" s="46"/>
      <c r="U40" s="81">
        <v>0.2</v>
      </c>
      <c r="V40" s="46"/>
      <c r="W40" s="81">
        <v>0.2</v>
      </c>
      <c r="X40" s="47"/>
      <c r="Y40" s="47"/>
      <c r="Z40" s="47"/>
      <c r="AA40" s="46"/>
      <c r="AB40" s="3">
        <v>0.2</v>
      </c>
      <c r="AC40" s="50">
        <v>0.2</v>
      </c>
      <c r="AD40" s="47"/>
      <c r="AE40" s="46"/>
      <c r="AF40" s="4">
        <v>0.2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0.25</v>
      </c>
      <c r="K43" s="46"/>
      <c r="L43" s="81">
        <v>0.25</v>
      </c>
      <c r="M43" s="46"/>
      <c r="N43" s="81">
        <v>0.25</v>
      </c>
      <c r="O43" s="46"/>
      <c r="P43" s="81">
        <v>0.25</v>
      </c>
      <c r="Q43" s="47"/>
      <c r="R43" s="46"/>
      <c r="S43" s="81">
        <v>0.25</v>
      </c>
      <c r="T43" s="46"/>
      <c r="U43" s="81">
        <v>0.25</v>
      </c>
      <c r="V43" s="46"/>
      <c r="W43" s="81">
        <v>0.25</v>
      </c>
      <c r="X43" s="47"/>
      <c r="Y43" s="47"/>
      <c r="Z43" s="47"/>
      <c r="AA43" s="46"/>
      <c r="AB43" s="3">
        <v>0.25</v>
      </c>
      <c r="AC43" s="50">
        <v>0.25</v>
      </c>
      <c r="AD43" s="47"/>
      <c r="AE43" s="46"/>
      <c r="AF43" s="4">
        <v>0.25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SGGI/yKdYx4EF+BDuZDHTLZjysryskDdt93ImrhP+BAfP3jvJmcN+hdGifJNCI2fXgshQkOz2R8vob70v9xgQ==" saltValue="oWrzyL0e/hr9Teo6YOx4S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B03FBE6-AA57-4E1D-BD0F-816343A75F6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MAKA - Mary Kathleen (66/11kV)</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AK53"/>
  <sheetViews>
    <sheetView showGridLines="0" topLeftCell="A32" zoomScale="160" zoomScaleNormal="160"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1370</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23.8</v>
      </c>
      <c r="K26" s="46"/>
      <c r="L26" s="81">
        <v>23.8</v>
      </c>
      <c r="M26" s="46"/>
      <c r="N26" s="81">
        <v>23.8</v>
      </c>
      <c r="O26" s="46"/>
      <c r="P26" s="81">
        <v>23.8</v>
      </c>
      <c r="Q26" s="47"/>
      <c r="R26" s="46"/>
      <c r="S26" s="81">
        <v>23.8</v>
      </c>
      <c r="T26" s="46"/>
      <c r="U26" s="81">
        <v>28.7</v>
      </c>
      <c r="V26" s="46"/>
      <c r="W26" s="81">
        <v>28.7</v>
      </c>
      <c r="X26" s="47"/>
      <c r="Y26" s="47"/>
      <c r="Z26" s="47"/>
      <c r="AA26" s="46"/>
      <c r="AB26" s="3">
        <v>28.7</v>
      </c>
      <c r="AC26" s="50">
        <v>28.7</v>
      </c>
      <c r="AD26" s="47"/>
      <c r="AE26" s="46"/>
      <c r="AF26" s="4">
        <v>28.7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14.8</v>
      </c>
      <c r="K28" s="46"/>
      <c r="L28" s="81">
        <v>14.8</v>
      </c>
      <c r="M28" s="46"/>
      <c r="N28" s="81">
        <v>14.8</v>
      </c>
      <c r="O28" s="46"/>
      <c r="P28" s="81">
        <v>15</v>
      </c>
      <c r="Q28" s="47"/>
      <c r="R28" s="46"/>
      <c r="S28" s="81">
        <v>15.3</v>
      </c>
      <c r="T28" s="46"/>
      <c r="U28" s="81">
        <v>6.1</v>
      </c>
      <c r="V28" s="46"/>
      <c r="W28" s="81">
        <v>6.1</v>
      </c>
      <c r="X28" s="47"/>
      <c r="Y28" s="47"/>
      <c r="Z28" s="47"/>
      <c r="AA28" s="46"/>
      <c r="AB28" s="3">
        <v>6.2</v>
      </c>
      <c r="AC28" s="50">
        <v>6.3</v>
      </c>
      <c r="AD28" s="47"/>
      <c r="AE28" s="46"/>
      <c r="AF28" s="4">
        <v>6.3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13.3</v>
      </c>
      <c r="K32" s="46"/>
      <c r="L32" s="81">
        <v>13.3</v>
      </c>
      <c r="M32" s="46"/>
      <c r="N32" s="81">
        <v>13.3</v>
      </c>
      <c r="O32" s="46"/>
      <c r="P32" s="81">
        <v>13.3</v>
      </c>
      <c r="Q32" s="47"/>
      <c r="R32" s="46"/>
      <c r="S32" s="81">
        <v>13.3</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12.4</v>
      </c>
      <c r="K33" s="46"/>
      <c r="L33" s="82">
        <v>12.4</v>
      </c>
      <c r="M33" s="46"/>
      <c r="N33" s="82">
        <v>12.4</v>
      </c>
      <c r="O33" s="46"/>
      <c r="P33" s="82">
        <v>12.6</v>
      </c>
      <c r="Q33" s="47"/>
      <c r="R33" s="46"/>
      <c r="S33" s="82">
        <v>12.8</v>
      </c>
      <c r="T33" s="46"/>
      <c r="U33" s="82">
        <v>4.8</v>
      </c>
      <c r="V33" s="46"/>
      <c r="W33" s="82">
        <v>4.8</v>
      </c>
      <c r="X33" s="47"/>
      <c r="Y33" s="47"/>
      <c r="Z33" s="47"/>
      <c r="AA33" s="46"/>
      <c r="AB33" s="9">
        <v>4.8</v>
      </c>
      <c r="AC33" s="52">
        <v>4.9000000000000004</v>
      </c>
      <c r="AD33" s="47"/>
      <c r="AE33" s="46"/>
      <c r="AF33" s="10">
        <v>5</v>
      </c>
    </row>
    <row r="34" spans="5:37" ht="20.25" customHeight="1" x14ac:dyDescent="0.25">
      <c r="E34" s="48" t="s">
        <v>662</v>
      </c>
      <c r="F34" s="47"/>
      <c r="G34" s="47"/>
      <c r="H34" s="47"/>
      <c r="I34" s="49"/>
      <c r="J34" s="80">
        <v>0.6</v>
      </c>
      <c r="K34" s="46"/>
      <c r="L34" s="80">
        <v>0.6</v>
      </c>
      <c r="M34" s="46"/>
      <c r="N34" s="80">
        <v>0.6</v>
      </c>
      <c r="O34" s="46"/>
      <c r="P34" s="80">
        <v>0.6</v>
      </c>
      <c r="Q34" s="47"/>
      <c r="R34" s="46"/>
      <c r="S34" s="80">
        <v>0.6</v>
      </c>
      <c r="T34" s="46"/>
      <c r="U34" s="80">
        <v>0.2</v>
      </c>
      <c r="V34" s="46"/>
      <c r="W34" s="80">
        <v>0.2</v>
      </c>
      <c r="X34" s="47"/>
      <c r="Y34" s="47"/>
      <c r="Z34" s="47"/>
      <c r="AA34" s="46"/>
      <c r="AB34" s="5">
        <v>0.2</v>
      </c>
      <c r="AC34" s="45">
        <v>0.2</v>
      </c>
      <c r="AD34" s="47"/>
      <c r="AE34" s="46"/>
      <c r="AF34" s="6">
        <v>0.3</v>
      </c>
    </row>
    <row r="35" spans="5:37"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2.5</v>
      </c>
      <c r="K40" s="46"/>
      <c r="L40" s="81">
        <v>2.5</v>
      </c>
      <c r="M40" s="46"/>
      <c r="N40" s="81">
        <v>2.5</v>
      </c>
      <c r="O40" s="46"/>
      <c r="P40" s="81">
        <v>2.5</v>
      </c>
      <c r="Q40" s="47"/>
      <c r="R40" s="46"/>
      <c r="S40" s="81">
        <v>2.5</v>
      </c>
      <c r="T40" s="46"/>
      <c r="U40" s="81">
        <v>2.5</v>
      </c>
      <c r="V40" s="46"/>
      <c r="W40" s="81">
        <v>2.5</v>
      </c>
      <c r="X40" s="47"/>
      <c r="Y40" s="47"/>
      <c r="Z40" s="47"/>
      <c r="AA40" s="46"/>
      <c r="AB40" s="3">
        <v>2.5</v>
      </c>
      <c r="AC40" s="50">
        <v>2.5</v>
      </c>
      <c r="AD40" s="47"/>
      <c r="AE40" s="46"/>
      <c r="AF40" s="4">
        <v>2.5</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0AOISZmTr+dyVjiSleXUJoEk/RogSbpO96JNNUhwvTKH6NPIujnl4IBHdBIT4/srJQZ9oDfYxwwT1yVCDoTbpg==" saltValue="eGGcvVlpL0nT2ZdH2E493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EDEB501-2FC0-470A-8795-F1FC4E55C2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MALC - Malchi (66/11kV)</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AK53"/>
  <sheetViews>
    <sheetView showGridLines="0" topLeftCell="A23" zoomScale="145" zoomScaleNormal="145" workbookViewId="0">
      <selection activeCell="AK44" sqref="AK44: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1371</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57.2</v>
      </c>
      <c r="K26" s="46"/>
      <c r="L26" s="81">
        <v>57.2</v>
      </c>
      <c r="M26" s="46"/>
      <c r="N26" s="81">
        <v>57.2</v>
      </c>
      <c r="O26" s="46"/>
      <c r="P26" s="81">
        <v>57.2</v>
      </c>
      <c r="Q26" s="47"/>
      <c r="R26" s="46"/>
      <c r="S26" s="81">
        <v>57.2</v>
      </c>
      <c r="T26" s="46"/>
      <c r="U26" s="81">
        <v>63.6</v>
      </c>
      <c r="V26" s="46"/>
      <c r="W26" s="81">
        <v>63.6</v>
      </c>
      <c r="X26" s="47"/>
      <c r="Y26" s="47"/>
      <c r="Z26" s="47"/>
      <c r="AA26" s="46"/>
      <c r="AB26" s="3">
        <v>63.6</v>
      </c>
      <c r="AC26" s="50">
        <v>63.6</v>
      </c>
      <c r="AD26" s="47"/>
      <c r="AE26" s="46"/>
      <c r="AF26" s="4">
        <v>63.6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22.2</v>
      </c>
      <c r="K28" s="46"/>
      <c r="L28" s="81">
        <v>21.9</v>
      </c>
      <c r="M28" s="46"/>
      <c r="N28" s="81">
        <v>21.8</v>
      </c>
      <c r="O28" s="46"/>
      <c r="P28" s="81">
        <v>22</v>
      </c>
      <c r="Q28" s="47"/>
      <c r="R28" s="46"/>
      <c r="S28" s="81">
        <v>22.4</v>
      </c>
      <c r="T28" s="46"/>
      <c r="U28" s="81">
        <v>18.5</v>
      </c>
      <c r="V28" s="46"/>
      <c r="W28" s="81">
        <v>18.600000000000001</v>
      </c>
      <c r="X28" s="47"/>
      <c r="Y28" s="47"/>
      <c r="Z28" s="47"/>
      <c r="AA28" s="46"/>
      <c r="AB28" s="3">
        <v>18.7</v>
      </c>
      <c r="AC28" s="50">
        <v>18.8</v>
      </c>
      <c r="AD28" s="47"/>
      <c r="AE28" s="46"/>
      <c r="AF28" s="4">
        <v>19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0.997</v>
      </c>
      <c r="O31" s="46"/>
      <c r="P31" s="83">
        <v>0.998</v>
      </c>
      <c r="Q31" s="47"/>
      <c r="R31" s="46"/>
      <c r="S31" s="83">
        <v>0.997</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32.799999999999997</v>
      </c>
      <c r="K32" s="46"/>
      <c r="L32" s="81">
        <v>32.799999999999997</v>
      </c>
      <c r="M32" s="46"/>
      <c r="N32" s="81">
        <v>32.799999999999997</v>
      </c>
      <c r="O32" s="46"/>
      <c r="P32" s="81">
        <v>32.799999999999997</v>
      </c>
      <c r="Q32" s="47"/>
      <c r="R32" s="46"/>
      <c r="S32" s="81">
        <v>32.799999999999997</v>
      </c>
      <c r="T32" s="46"/>
      <c r="U32" s="81">
        <v>35.200000000000003</v>
      </c>
      <c r="V32" s="46"/>
      <c r="W32" s="81">
        <v>35.200000000000003</v>
      </c>
      <c r="X32" s="47"/>
      <c r="Y32" s="47"/>
      <c r="Z32" s="47"/>
      <c r="AA32" s="46"/>
      <c r="AB32" s="3">
        <v>35.200000000000003</v>
      </c>
      <c r="AC32" s="50">
        <v>35.200000000000003</v>
      </c>
      <c r="AD32" s="47"/>
      <c r="AE32" s="46"/>
      <c r="AF32" s="4">
        <v>35.200000000000003</v>
      </c>
    </row>
    <row r="33" spans="5:37" ht="13.15" customHeight="1" x14ac:dyDescent="0.25">
      <c r="E33" s="51" t="s">
        <v>331</v>
      </c>
      <c r="F33" s="47"/>
      <c r="G33" s="47"/>
      <c r="H33" s="47"/>
      <c r="I33" s="49"/>
      <c r="J33" s="82">
        <v>21.2</v>
      </c>
      <c r="K33" s="46"/>
      <c r="L33" s="82">
        <v>20.9</v>
      </c>
      <c r="M33" s="46"/>
      <c r="N33" s="82">
        <v>20.9</v>
      </c>
      <c r="O33" s="46"/>
      <c r="P33" s="82">
        <v>21</v>
      </c>
      <c r="Q33" s="47"/>
      <c r="R33" s="46"/>
      <c r="S33" s="82">
        <v>21.4</v>
      </c>
      <c r="T33" s="46"/>
      <c r="U33" s="82">
        <v>17.5</v>
      </c>
      <c r="V33" s="46"/>
      <c r="W33" s="82">
        <v>17.600000000000001</v>
      </c>
      <c r="X33" s="47"/>
      <c r="Y33" s="47"/>
      <c r="Z33" s="47"/>
      <c r="AA33" s="46"/>
      <c r="AB33" s="9">
        <v>17.7</v>
      </c>
      <c r="AC33" s="52">
        <v>17.8</v>
      </c>
      <c r="AD33" s="47"/>
      <c r="AE33" s="46"/>
      <c r="AF33" s="10">
        <v>17.899999999999999</v>
      </c>
    </row>
    <row r="34" spans="5:37" ht="20.25" customHeight="1" x14ac:dyDescent="0.25">
      <c r="E34" s="48" t="s">
        <v>662</v>
      </c>
      <c r="F34" s="47"/>
      <c r="G34" s="47"/>
      <c r="H34" s="47"/>
      <c r="I34" s="49"/>
      <c r="J34" s="80">
        <v>1.1000000000000001</v>
      </c>
      <c r="K34" s="46"/>
      <c r="L34" s="80">
        <v>1</v>
      </c>
      <c r="M34" s="46"/>
      <c r="N34" s="80">
        <v>1</v>
      </c>
      <c r="O34" s="46"/>
      <c r="P34" s="80">
        <v>1.1000000000000001</v>
      </c>
      <c r="Q34" s="47"/>
      <c r="R34" s="46"/>
      <c r="S34" s="80">
        <v>1.1000000000000001</v>
      </c>
      <c r="T34" s="46"/>
      <c r="U34" s="80">
        <v>0.9</v>
      </c>
      <c r="V34" s="46"/>
      <c r="W34" s="80">
        <v>0.9</v>
      </c>
      <c r="X34" s="47"/>
      <c r="Y34" s="47"/>
      <c r="Z34" s="47"/>
      <c r="AA34" s="46"/>
      <c r="AB34" s="5">
        <v>0.9</v>
      </c>
      <c r="AC34" s="45">
        <v>0.9</v>
      </c>
      <c r="AD34" s="47"/>
      <c r="AE34" s="46"/>
      <c r="AF34" s="6">
        <v>0.9</v>
      </c>
    </row>
    <row r="35" spans="5:37" ht="20.25" customHeight="1" x14ac:dyDescent="0.25">
      <c r="E35" s="48" t="s">
        <v>663</v>
      </c>
      <c r="F35" s="47"/>
      <c r="G35" s="47"/>
      <c r="H35" s="47"/>
      <c r="I35" s="49"/>
      <c r="J35" s="80" t="s">
        <v>1375</v>
      </c>
      <c r="K35" s="46"/>
      <c r="L35" s="80" t="s">
        <v>1375</v>
      </c>
      <c r="M35" s="46"/>
      <c r="N35" s="80" t="s">
        <v>1375</v>
      </c>
      <c r="O35" s="46"/>
      <c r="P35" s="80" t="s">
        <v>1375</v>
      </c>
      <c r="Q35" s="47"/>
      <c r="R35" s="46"/>
      <c r="S35" s="80" t="s">
        <v>1375</v>
      </c>
      <c r="T35" s="46"/>
      <c r="U35" s="80" t="s">
        <v>1375</v>
      </c>
      <c r="V35" s="46"/>
      <c r="W35" s="80" t="s">
        <v>1375</v>
      </c>
      <c r="X35" s="47"/>
      <c r="Y35" s="47"/>
      <c r="Z35" s="47"/>
      <c r="AA35" s="46"/>
      <c r="AB35" s="5" t="s">
        <v>1375</v>
      </c>
      <c r="AC35" s="45" t="s">
        <v>1375</v>
      </c>
      <c r="AD35" s="47"/>
      <c r="AE35" s="46"/>
      <c r="AF35" s="6" t="s">
        <v>1375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7"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yHuF9AzeL7Ko1+AGz9QnDfrlsWdu55qxi76/tvbJFsYCpybIvXKrezP7nyxEn2SEMx5iub33U6J7/Auq2j7KQ==" saltValue="2tPbtydaFscqpLOGQLAag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9F728E9-EE5C-4A6A-9DD4-7D0C7A2A17E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MARE - Mareeba (66/22kV)</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B1:AI51"/>
  <sheetViews>
    <sheetView showGridLines="0" topLeftCell="A28" zoomScale="145" zoomScaleNormal="145" workbookViewId="0">
      <selection activeCell="AB43" sqref="AB43:AD43"/>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1376</v>
      </c>
      <c r="I3" s="69"/>
      <c r="J3" s="69"/>
      <c r="K3" s="69"/>
      <c r="L3" s="69"/>
      <c r="M3" s="69"/>
      <c r="N3" s="69"/>
      <c r="O3" s="69"/>
      <c r="P3" s="69"/>
      <c r="Q3" s="69"/>
      <c r="R3" s="69"/>
      <c r="U3" s="71" t="s">
        <v>645</v>
      </c>
      <c r="V3" s="69"/>
      <c r="X3" s="72" t="s">
        <v>1231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737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1377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1378</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1379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356.1</v>
      </c>
      <c r="J24" s="46"/>
      <c r="K24" s="81">
        <v>356.1</v>
      </c>
      <c r="L24" s="46"/>
      <c r="M24" s="81">
        <v>356.1</v>
      </c>
      <c r="N24" s="46"/>
      <c r="O24" s="81">
        <v>356.1</v>
      </c>
      <c r="P24" s="47"/>
      <c r="Q24" s="46"/>
      <c r="R24" s="81">
        <v>356.1</v>
      </c>
      <c r="S24" s="46"/>
      <c r="T24" s="81">
        <v>403.7</v>
      </c>
      <c r="U24" s="46"/>
      <c r="V24" s="81">
        <v>403.7</v>
      </c>
      <c r="W24" s="47"/>
      <c r="X24" s="47"/>
      <c r="Y24" s="47"/>
      <c r="Z24" s="46"/>
      <c r="AA24" s="3">
        <v>403.7</v>
      </c>
      <c r="AB24" s="50">
        <v>403.7</v>
      </c>
      <c r="AC24" s="47"/>
      <c r="AD24" s="46"/>
      <c r="AE24" s="4">
        <v>403.7</v>
      </c>
    </row>
    <row r="25" spans="4:31" ht="20.25" customHeight="1" x14ac:dyDescent="0.25">
      <c r="E25" s="48" t="s">
        <v>319</v>
      </c>
      <c r="F25" s="47"/>
      <c r="G25" s="47"/>
      <c r="H25" s="49"/>
      <c r="I25" s="81">
        <v>0.1</v>
      </c>
      <c r="J25" s="46"/>
      <c r="K25" s="81">
        <v>0.1</v>
      </c>
      <c r="L25" s="46"/>
      <c r="M25" s="81">
        <v>0.1</v>
      </c>
      <c r="N25" s="46"/>
      <c r="O25" s="81">
        <v>0.1</v>
      </c>
      <c r="P25" s="47"/>
      <c r="Q25" s="46"/>
      <c r="R25" s="81">
        <v>0.1</v>
      </c>
      <c r="S25" s="46"/>
      <c r="T25" s="81">
        <v>0.1</v>
      </c>
      <c r="U25" s="46"/>
      <c r="V25" s="81">
        <v>0.1</v>
      </c>
      <c r="W25" s="47"/>
      <c r="X25" s="47"/>
      <c r="Y25" s="47"/>
      <c r="Z25" s="46"/>
      <c r="AA25" s="3">
        <v>0.1</v>
      </c>
      <c r="AB25" s="50">
        <v>0.1</v>
      </c>
      <c r="AC25" s="47"/>
      <c r="AD25" s="46"/>
      <c r="AE25" s="4">
        <v>0.1</v>
      </c>
    </row>
    <row r="26" spans="4:31" ht="13.15" customHeight="1" x14ac:dyDescent="0.25">
      <c r="E26" s="48" t="s">
        <v>321</v>
      </c>
      <c r="F26" s="47"/>
      <c r="G26" s="47"/>
      <c r="H26" s="49"/>
      <c r="I26" s="81">
        <v>124.7</v>
      </c>
      <c r="J26" s="46"/>
      <c r="K26" s="81">
        <v>126.1</v>
      </c>
      <c r="L26" s="46"/>
      <c r="M26" s="81">
        <v>127.1</v>
      </c>
      <c r="N26" s="46"/>
      <c r="O26" s="81">
        <v>127.8</v>
      </c>
      <c r="P26" s="47"/>
      <c r="Q26" s="46"/>
      <c r="R26" s="81">
        <v>128.80000000000001</v>
      </c>
      <c r="S26" s="46"/>
      <c r="T26" s="81">
        <v>116.3</v>
      </c>
      <c r="U26" s="46"/>
      <c r="V26" s="81">
        <v>118.3</v>
      </c>
      <c r="W26" s="47"/>
      <c r="X26" s="47"/>
      <c r="Y26" s="47"/>
      <c r="Z26" s="46"/>
      <c r="AA26" s="3">
        <v>119.6</v>
      </c>
      <c r="AB26" s="50">
        <v>120.1</v>
      </c>
      <c r="AC26" s="47"/>
      <c r="AD26" s="46"/>
      <c r="AE26" s="4">
        <v>120.1</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0.995</v>
      </c>
      <c r="J29" s="46"/>
      <c r="K29" s="83">
        <v>0.995</v>
      </c>
      <c r="L29" s="46"/>
      <c r="M29" s="83">
        <v>0.995</v>
      </c>
      <c r="N29" s="46"/>
      <c r="O29" s="83">
        <v>0.995</v>
      </c>
      <c r="P29" s="47"/>
      <c r="Q29" s="46"/>
      <c r="R29" s="83">
        <v>0.995</v>
      </c>
      <c r="S29" s="46"/>
      <c r="T29" s="83">
        <v>0.996</v>
      </c>
      <c r="U29" s="46"/>
      <c r="V29" s="83">
        <v>0.996</v>
      </c>
      <c r="W29" s="47"/>
      <c r="X29" s="47"/>
      <c r="Y29" s="47"/>
      <c r="Z29" s="46"/>
      <c r="AA29" s="7">
        <v>0.996</v>
      </c>
      <c r="AB29" s="53">
        <v>0.996</v>
      </c>
      <c r="AC29" s="47"/>
      <c r="AD29" s="46"/>
      <c r="AE29" s="8">
        <v>0.996</v>
      </c>
    </row>
    <row r="30" spans="4:31" ht="13.15" customHeight="1" x14ac:dyDescent="0.25">
      <c r="E30" s="48" t="s">
        <v>329</v>
      </c>
      <c r="F30" s="47"/>
      <c r="G30" s="47"/>
      <c r="H30" s="49"/>
      <c r="I30" s="81">
        <v>266.8</v>
      </c>
      <c r="J30" s="46"/>
      <c r="K30" s="81">
        <v>266.8</v>
      </c>
      <c r="L30" s="46"/>
      <c r="M30" s="81">
        <v>266.8</v>
      </c>
      <c r="N30" s="46"/>
      <c r="O30" s="81">
        <v>266.8</v>
      </c>
      <c r="P30" s="47"/>
      <c r="Q30" s="46"/>
      <c r="R30" s="81">
        <v>266.8</v>
      </c>
      <c r="S30" s="46"/>
      <c r="T30" s="81">
        <v>269.10000000000002</v>
      </c>
      <c r="U30" s="46"/>
      <c r="V30" s="81">
        <v>269.10000000000002</v>
      </c>
      <c r="W30" s="47"/>
      <c r="X30" s="47"/>
      <c r="Y30" s="47"/>
      <c r="Z30" s="46"/>
      <c r="AA30" s="3">
        <v>269.10000000000002</v>
      </c>
      <c r="AB30" s="50">
        <v>269.10000000000002</v>
      </c>
      <c r="AC30" s="47"/>
      <c r="AD30" s="46"/>
      <c r="AE30" s="4">
        <v>269.10000000000002</v>
      </c>
    </row>
    <row r="31" spans="4:31" ht="13.15" customHeight="1" x14ac:dyDescent="0.25">
      <c r="E31" s="51" t="s">
        <v>331</v>
      </c>
      <c r="F31" s="47"/>
      <c r="G31" s="47"/>
      <c r="H31" s="49"/>
      <c r="I31" s="82">
        <v>117.9</v>
      </c>
      <c r="J31" s="46"/>
      <c r="K31" s="82">
        <v>119.3</v>
      </c>
      <c r="L31" s="46"/>
      <c r="M31" s="82">
        <v>120.4</v>
      </c>
      <c r="N31" s="46"/>
      <c r="O31" s="82">
        <v>121.2</v>
      </c>
      <c r="P31" s="47"/>
      <c r="Q31" s="46"/>
      <c r="R31" s="82">
        <v>122</v>
      </c>
      <c r="S31" s="46"/>
      <c r="T31" s="82">
        <v>109.5</v>
      </c>
      <c r="U31" s="46"/>
      <c r="V31" s="82">
        <v>111.5</v>
      </c>
      <c r="W31" s="47"/>
      <c r="X31" s="47"/>
      <c r="Y31" s="47"/>
      <c r="Z31" s="46"/>
      <c r="AA31" s="9">
        <v>112.9</v>
      </c>
      <c r="AB31" s="52">
        <v>113.3</v>
      </c>
      <c r="AC31" s="47"/>
      <c r="AD31" s="46"/>
      <c r="AE31" s="10">
        <v>113.4</v>
      </c>
    </row>
    <row r="32" spans="4:31" ht="20.25" customHeight="1" x14ac:dyDescent="0.25">
      <c r="E32" s="48" t="s">
        <v>662</v>
      </c>
      <c r="F32" s="47"/>
      <c r="G32" s="47"/>
      <c r="H32" s="49"/>
      <c r="I32" s="80">
        <v>5.9</v>
      </c>
      <c r="J32" s="46"/>
      <c r="K32" s="80">
        <v>6</v>
      </c>
      <c r="L32" s="46"/>
      <c r="M32" s="80">
        <v>6</v>
      </c>
      <c r="N32" s="46"/>
      <c r="O32" s="80">
        <v>6.1</v>
      </c>
      <c r="P32" s="47"/>
      <c r="Q32" s="46"/>
      <c r="R32" s="80">
        <v>6.1</v>
      </c>
      <c r="S32" s="46"/>
      <c r="T32" s="80">
        <v>5.5</v>
      </c>
      <c r="U32" s="46"/>
      <c r="V32" s="80">
        <v>5.6</v>
      </c>
      <c r="W32" s="47"/>
      <c r="X32" s="47"/>
      <c r="Y32" s="47"/>
      <c r="Z32" s="46"/>
      <c r="AA32" s="5">
        <v>5.6</v>
      </c>
      <c r="AB32" s="45">
        <v>5.7</v>
      </c>
      <c r="AC32" s="47"/>
      <c r="AD32" s="46"/>
      <c r="AE32" s="6">
        <v>5.7</v>
      </c>
    </row>
    <row r="33" spans="5:31" ht="20.25" customHeight="1" x14ac:dyDescent="0.25">
      <c r="E33" s="48" t="s">
        <v>663</v>
      </c>
      <c r="F33" s="47"/>
      <c r="G33" s="47"/>
      <c r="H33" s="49"/>
      <c r="I33" s="80" t="s">
        <v>787</v>
      </c>
      <c r="J33" s="46"/>
      <c r="K33" s="80" t="s">
        <v>787</v>
      </c>
      <c r="L33" s="46"/>
      <c r="M33" s="80" t="s">
        <v>787</v>
      </c>
      <c r="N33" s="46"/>
      <c r="O33" s="80" t="s">
        <v>787</v>
      </c>
      <c r="P33" s="47"/>
      <c r="Q33" s="46"/>
      <c r="R33" s="80" t="s">
        <v>787</v>
      </c>
      <c r="S33" s="46"/>
      <c r="T33" s="80" t="s">
        <v>787</v>
      </c>
      <c r="U33" s="46"/>
      <c r="V33" s="80" t="s">
        <v>787</v>
      </c>
      <c r="W33" s="47"/>
      <c r="X33" s="47"/>
      <c r="Y33" s="47"/>
      <c r="Z33" s="46"/>
      <c r="AA33" s="5" t="s">
        <v>787</v>
      </c>
      <c r="AB33" s="45" t="s">
        <v>787</v>
      </c>
      <c r="AC33" s="47"/>
      <c r="AD33" s="46"/>
      <c r="AE33" s="6" t="s">
        <v>787</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100</v>
      </c>
      <c r="J41" s="46"/>
      <c r="K41" s="81">
        <v>100</v>
      </c>
      <c r="L41" s="46"/>
      <c r="M41" s="81">
        <v>100</v>
      </c>
      <c r="N41" s="46"/>
      <c r="O41" s="81">
        <v>100</v>
      </c>
      <c r="P41" s="47"/>
      <c r="Q41" s="46"/>
      <c r="R41" s="81">
        <v>100</v>
      </c>
      <c r="S41" s="46"/>
      <c r="T41" s="81">
        <v>100</v>
      </c>
      <c r="U41" s="46"/>
      <c r="V41" s="81">
        <v>100</v>
      </c>
      <c r="W41" s="47"/>
      <c r="X41" s="47"/>
      <c r="Y41" s="47"/>
      <c r="Z41" s="46"/>
      <c r="AA41" s="3">
        <v>100</v>
      </c>
      <c r="AB41" s="50">
        <v>100</v>
      </c>
      <c r="AC41" s="47"/>
      <c r="AD41" s="46"/>
      <c r="AE41" s="4">
        <v>100</v>
      </c>
    </row>
    <row r="42" spans="5:31" ht="20.100000000000001" customHeight="1" x14ac:dyDescent="0.25">
      <c r="E42" s="48" t="s">
        <v>310</v>
      </c>
      <c r="F42" s="47"/>
      <c r="G42" s="47"/>
      <c r="H42" s="49"/>
      <c r="I42" s="81">
        <v>24</v>
      </c>
      <c r="J42" s="46"/>
      <c r="K42" s="81">
        <v>24</v>
      </c>
      <c r="L42" s="46"/>
      <c r="M42" s="81">
        <v>24</v>
      </c>
      <c r="N42" s="46"/>
      <c r="O42" s="81">
        <v>24</v>
      </c>
      <c r="P42" s="47"/>
      <c r="Q42" s="46"/>
      <c r="R42" s="81">
        <v>24</v>
      </c>
      <c r="S42" s="46"/>
      <c r="T42" s="81">
        <v>24</v>
      </c>
      <c r="U42" s="46"/>
      <c r="V42" s="81">
        <v>24</v>
      </c>
      <c r="W42" s="47"/>
      <c r="X42" s="47"/>
      <c r="Y42" s="47"/>
      <c r="Z42" s="46"/>
      <c r="AA42" s="3">
        <v>24</v>
      </c>
      <c r="AB42" s="50">
        <v>24</v>
      </c>
      <c r="AC42" s="47"/>
      <c r="AD42" s="46"/>
      <c r="AE42" s="4">
        <v>24</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fH3m75MmafIP/fo3+yCO1tl0YmQG+wsu34Bsuuq/UKx2882kPZOMi6mbFYnX+3ZF5EDkJgoznhHC+11IM5VqPw==" saltValue="KJ6crUKP8sbdNl+0mb/dcQ=="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0D12EAFC-5300-473F-B405-A2499A24F0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MARY - Maryborough BSP (132/66kV)</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AK53"/>
  <sheetViews>
    <sheetView showGridLines="0" topLeftCell="A28" zoomScale="145" zoomScaleNormal="145" workbookViewId="0">
      <selection activeCell="AK42" sqref="AK42: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1380</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1381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1382</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1383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v>
      </c>
      <c r="K26" s="46"/>
      <c r="L26" s="81">
        <v>15</v>
      </c>
      <c r="M26" s="46"/>
      <c r="N26" s="81">
        <v>15</v>
      </c>
      <c r="O26" s="46"/>
      <c r="P26" s="81">
        <v>15</v>
      </c>
      <c r="Q26" s="47"/>
      <c r="R26" s="46"/>
      <c r="S26" s="81">
        <v>15</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0.2</v>
      </c>
      <c r="K27" s="46"/>
      <c r="L27" s="81">
        <v>0.2</v>
      </c>
      <c r="M27" s="46"/>
      <c r="N27" s="81">
        <v>0.2</v>
      </c>
      <c r="O27" s="46"/>
      <c r="P27" s="81">
        <v>0.2</v>
      </c>
      <c r="Q27" s="47"/>
      <c r="R27" s="46"/>
      <c r="S27" s="81">
        <v>0.2</v>
      </c>
      <c r="T27" s="46"/>
      <c r="U27" s="81">
        <v>2.8</v>
      </c>
      <c r="V27" s="46"/>
      <c r="W27" s="81">
        <v>2.8</v>
      </c>
      <c r="X27" s="47"/>
      <c r="Y27" s="47"/>
      <c r="Z27" s="47"/>
      <c r="AA27" s="46"/>
      <c r="AB27" s="3">
        <v>2.8</v>
      </c>
      <c r="AC27" s="50">
        <v>2.8</v>
      </c>
      <c r="AD27" s="47"/>
      <c r="AE27" s="46"/>
      <c r="AF27" s="4">
        <v>2.8</v>
      </c>
    </row>
    <row r="28" spans="4:32" ht="13.15" customHeight="1" x14ac:dyDescent="0.25">
      <c r="E28" s="48" t="s">
        <v>321</v>
      </c>
      <c r="F28" s="47"/>
      <c r="G28" s="47"/>
      <c r="H28" s="47"/>
      <c r="I28" s="49"/>
      <c r="J28" s="81">
        <v>6.1</v>
      </c>
      <c r="K28" s="46"/>
      <c r="L28" s="81">
        <v>6</v>
      </c>
      <c r="M28" s="46"/>
      <c r="N28" s="81">
        <v>6</v>
      </c>
      <c r="O28" s="46"/>
      <c r="P28" s="81">
        <v>6.1</v>
      </c>
      <c r="Q28" s="47"/>
      <c r="R28" s="46"/>
      <c r="S28" s="81">
        <v>6.1</v>
      </c>
      <c r="T28" s="46"/>
      <c r="U28" s="81">
        <v>7.4</v>
      </c>
      <c r="V28" s="46"/>
      <c r="W28" s="81">
        <v>7.4</v>
      </c>
      <c r="X28" s="47"/>
      <c r="Y28" s="47"/>
      <c r="Z28" s="47"/>
      <c r="AA28" s="46"/>
      <c r="AB28" s="3">
        <v>7.3</v>
      </c>
      <c r="AC28" s="50">
        <v>7.3</v>
      </c>
      <c r="AD28" s="47"/>
      <c r="AE28" s="46"/>
      <c r="AF28" s="4">
        <v>7.4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0.97799999999999998</v>
      </c>
      <c r="K31" s="46"/>
      <c r="L31" s="83">
        <v>0.97799999999999998</v>
      </c>
      <c r="M31" s="46"/>
      <c r="N31" s="83">
        <v>0.97799999999999998</v>
      </c>
      <c r="O31" s="46"/>
      <c r="P31" s="83">
        <v>0.97799999999999998</v>
      </c>
      <c r="Q31" s="47"/>
      <c r="R31" s="46"/>
      <c r="S31" s="83">
        <v>0.97799999999999998</v>
      </c>
      <c r="T31" s="46"/>
      <c r="U31" s="83">
        <v>0.97899999999999998</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5.8</v>
      </c>
      <c r="K33" s="46"/>
      <c r="L33" s="82">
        <v>5.8</v>
      </c>
      <c r="M33" s="46"/>
      <c r="N33" s="82">
        <v>5.7</v>
      </c>
      <c r="O33" s="46"/>
      <c r="P33" s="82">
        <v>5.8</v>
      </c>
      <c r="Q33" s="47"/>
      <c r="R33" s="46"/>
      <c r="S33" s="82">
        <v>5.9</v>
      </c>
      <c r="T33" s="46"/>
      <c r="U33" s="82">
        <v>6.6</v>
      </c>
      <c r="V33" s="46"/>
      <c r="W33" s="82">
        <v>6.6</v>
      </c>
      <c r="X33" s="47"/>
      <c r="Y33" s="47"/>
      <c r="Z33" s="47"/>
      <c r="AA33" s="46"/>
      <c r="AB33" s="9">
        <v>6.6</v>
      </c>
      <c r="AC33" s="52">
        <v>6.6</v>
      </c>
      <c r="AD33" s="47"/>
      <c r="AE33" s="46"/>
      <c r="AF33" s="10">
        <v>6.6</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row>
    <row r="35" spans="5:37" ht="20.25" customHeight="1" x14ac:dyDescent="0.25">
      <c r="E35" s="48" t="s">
        <v>663</v>
      </c>
      <c r="F35" s="47"/>
      <c r="G35" s="47"/>
      <c r="H35" s="47"/>
      <c r="I35" s="49"/>
      <c r="J35" s="80" t="s">
        <v>1385</v>
      </c>
      <c r="K35" s="46"/>
      <c r="L35" s="80" t="s">
        <v>1385</v>
      </c>
      <c r="M35" s="46"/>
      <c r="N35" s="80" t="s">
        <v>1385</v>
      </c>
      <c r="O35" s="46"/>
      <c r="P35" s="80" t="s">
        <v>1385</v>
      </c>
      <c r="Q35" s="47"/>
      <c r="R35" s="46"/>
      <c r="S35" s="80" t="s">
        <v>1385</v>
      </c>
      <c r="T35" s="46"/>
      <c r="U35" s="80" t="s">
        <v>1385</v>
      </c>
      <c r="V35" s="46"/>
      <c r="W35" s="80" t="s">
        <v>1385</v>
      </c>
      <c r="X35" s="47"/>
      <c r="Y35" s="47"/>
      <c r="Z35" s="47"/>
      <c r="AA35" s="46"/>
      <c r="AB35" s="5" t="s">
        <v>1385</v>
      </c>
      <c r="AC35" s="45" t="s">
        <v>1385</v>
      </c>
      <c r="AD35" s="47"/>
      <c r="AE35" s="46"/>
      <c r="AF35" s="6" t="s">
        <v>1385</v>
      </c>
    </row>
    <row r="36" spans="5:37" ht="13.15" customHeight="1" x14ac:dyDescent="0.25">
      <c r="E36" s="48" t="s">
        <v>337</v>
      </c>
      <c r="F36" s="47"/>
      <c r="G36" s="47"/>
      <c r="H36" s="47"/>
      <c r="I36" s="49"/>
      <c r="J36" s="81">
        <v>5.8</v>
      </c>
      <c r="K36" s="46"/>
      <c r="L36" s="81">
        <v>5.8</v>
      </c>
      <c r="M36" s="46"/>
      <c r="N36" s="81">
        <v>5.7</v>
      </c>
      <c r="O36" s="46"/>
      <c r="P36" s="81">
        <v>5.8</v>
      </c>
      <c r="Q36" s="47"/>
      <c r="R36" s="46"/>
      <c r="S36" s="81">
        <v>5.9</v>
      </c>
      <c r="T36" s="46"/>
      <c r="U36" s="81">
        <v>6.6</v>
      </c>
      <c r="V36" s="46"/>
      <c r="W36" s="81">
        <v>6.6</v>
      </c>
      <c r="X36" s="47"/>
      <c r="Y36" s="47"/>
      <c r="Z36" s="47"/>
      <c r="AA36" s="46"/>
      <c r="AB36" s="3">
        <v>6.6</v>
      </c>
      <c r="AC36" s="50">
        <v>6.6</v>
      </c>
      <c r="AD36" s="47"/>
      <c r="AE36" s="46"/>
      <c r="AF36" s="4">
        <v>6.6</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3.4</v>
      </c>
      <c r="K39" s="46"/>
      <c r="L39" s="81">
        <v>3.4</v>
      </c>
      <c r="M39" s="46"/>
      <c r="N39" s="81">
        <v>3.4</v>
      </c>
      <c r="O39" s="46"/>
      <c r="P39" s="81">
        <v>3.4</v>
      </c>
      <c r="Q39" s="47"/>
      <c r="R39" s="46"/>
      <c r="S39" s="81">
        <v>3.4</v>
      </c>
      <c r="T39" s="46"/>
      <c r="U39" s="81">
        <v>3.4</v>
      </c>
      <c r="V39" s="46"/>
      <c r="W39" s="81">
        <v>3.4</v>
      </c>
      <c r="X39" s="47"/>
      <c r="Y39" s="47"/>
      <c r="Z39" s="47"/>
      <c r="AA39" s="46"/>
      <c r="AB39" s="3">
        <v>3.4</v>
      </c>
      <c r="AC39" s="50">
        <v>3.4</v>
      </c>
      <c r="AD39" s="47"/>
      <c r="AE39" s="46"/>
      <c r="AF39" s="4">
        <v>3.4</v>
      </c>
    </row>
    <row r="40" spans="5:37"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2.7999999523162802</v>
      </c>
      <c r="K42" s="46"/>
      <c r="L42" s="81">
        <v>2.7999999523162802</v>
      </c>
      <c r="M42" s="46"/>
      <c r="N42" s="81">
        <v>2.7999999523162802</v>
      </c>
      <c r="O42" s="46"/>
      <c r="P42" s="81">
        <v>2.7999999523162802</v>
      </c>
      <c r="Q42" s="47"/>
      <c r="R42" s="46"/>
      <c r="S42" s="81">
        <v>2.7999999523162802</v>
      </c>
      <c r="T42" s="46"/>
      <c r="U42" s="81">
        <v>2.7999999523162802</v>
      </c>
      <c r="V42" s="46"/>
      <c r="W42" s="81">
        <v>2.7999999523162802</v>
      </c>
      <c r="X42" s="47"/>
      <c r="Y42" s="47"/>
      <c r="Z42" s="47"/>
      <c r="AA42" s="46"/>
      <c r="AB42" s="3">
        <v>2.7999999523162802</v>
      </c>
      <c r="AC42" s="50">
        <v>2.7999999523162802</v>
      </c>
      <c r="AD42" s="47"/>
      <c r="AE42" s="46"/>
      <c r="AF42" s="4">
        <v>2.7999999523162802</v>
      </c>
    </row>
    <row r="43" spans="5:37" ht="20.100000000000001" customHeight="1" x14ac:dyDescent="0.25">
      <c r="E43" s="48" t="s">
        <v>352</v>
      </c>
      <c r="F43" s="47"/>
      <c r="G43" s="47"/>
      <c r="H43" s="47"/>
      <c r="I43" s="49"/>
      <c r="J43" s="81">
        <v>8</v>
      </c>
      <c r="K43" s="46"/>
      <c r="L43" s="81">
        <v>8</v>
      </c>
      <c r="M43" s="46"/>
      <c r="N43" s="81">
        <v>8</v>
      </c>
      <c r="O43" s="46"/>
      <c r="P43" s="81">
        <v>8</v>
      </c>
      <c r="Q43" s="47"/>
      <c r="R43" s="46"/>
      <c r="S43" s="81">
        <v>8</v>
      </c>
      <c r="T43" s="46"/>
      <c r="U43" s="81">
        <v>8</v>
      </c>
      <c r="V43" s="46"/>
      <c r="W43" s="81">
        <v>8</v>
      </c>
      <c r="X43" s="47"/>
      <c r="Y43" s="47"/>
      <c r="Z43" s="47"/>
      <c r="AA43" s="46"/>
      <c r="AB43" s="3">
        <v>8</v>
      </c>
      <c r="AC43" s="50">
        <v>8</v>
      </c>
      <c r="AD43" s="47"/>
      <c r="AE43" s="46"/>
      <c r="AF43" s="4">
        <v>8</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IwRbHNIs7kGNLAzqxDFgXROAf70sWBejNqLLWF/ML3BL92tkrvv+NgwtszPIplGtDIs0FWq/f7aMELnjNy7SQ==" saltValue="T1dqEuxT7AeuQZODojKm4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AD7A8A1-8964-4E64-B6A4-9D08E238F2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MASO - Marian South (66/11kV)</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AJ53"/>
  <sheetViews>
    <sheetView showGridLines="0" topLeftCell="A28" zoomScale="145" zoomScaleNormal="145" workbookViewId="0">
      <selection activeCell="AK43" sqref="AK43: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1386</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1387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15.1</v>
      </c>
      <c r="K26" s="46"/>
      <c r="L26" s="81">
        <v>15.1</v>
      </c>
      <c r="M26" s="46"/>
      <c r="N26" s="81">
        <v>15.1</v>
      </c>
      <c r="O26" s="46"/>
      <c r="P26" s="81">
        <v>15.1</v>
      </c>
      <c r="Q26" s="47"/>
      <c r="R26" s="46"/>
      <c r="S26" s="81">
        <v>15.1</v>
      </c>
      <c r="T26" s="46"/>
      <c r="U26" s="81">
        <v>15.1</v>
      </c>
      <c r="V26" s="46"/>
      <c r="W26" s="81">
        <v>15.1</v>
      </c>
      <c r="X26" s="47"/>
      <c r="Y26" s="47"/>
      <c r="Z26" s="47"/>
      <c r="AA26" s="46"/>
      <c r="AB26" s="3">
        <v>15.1</v>
      </c>
      <c r="AC26" s="50">
        <v>15.1</v>
      </c>
      <c r="AD26" s="47"/>
      <c r="AE26" s="46"/>
      <c r="AF26" s="4">
        <v>15.1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3.8</v>
      </c>
      <c r="K28" s="46"/>
      <c r="L28" s="81">
        <v>3.8</v>
      </c>
      <c r="M28" s="46"/>
      <c r="N28" s="81">
        <v>3.8</v>
      </c>
      <c r="O28" s="46"/>
      <c r="P28" s="81">
        <v>3.8</v>
      </c>
      <c r="Q28" s="47"/>
      <c r="R28" s="46"/>
      <c r="S28" s="81">
        <v>3.8</v>
      </c>
      <c r="T28" s="46"/>
      <c r="U28" s="81">
        <v>3.1</v>
      </c>
      <c r="V28" s="46"/>
      <c r="W28" s="81">
        <v>3.1</v>
      </c>
      <c r="X28" s="47"/>
      <c r="Y28" s="47"/>
      <c r="Z28" s="47"/>
      <c r="AA28" s="46"/>
      <c r="AB28" s="3">
        <v>3.1</v>
      </c>
      <c r="AC28" s="50">
        <v>3.1</v>
      </c>
      <c r="AD28" s="47"/>
      <c r="AE28" s="46"/>
      <c r="AF28" s="4">
        <v>3.1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7.9</v>
      </c>
      <c r="K32" s="46"/>
      <c r="L32" s="81">
        <v>7.9</v>
      </c>
      <c r="M32" s="46"/>
      <c r="N32" s="81">
        <v>7.9</v>
      </c>
      <c r="O32" s="46"/>
      <c r="P32" s="81">
        <v>7.9</v>
      </c>
      <c r="Q32" s="47"/>
      <c r="R32" s="46"/>
      <c r="S32" s="81">
        <v>7.9</v>
      </c>
      <c r="T32" s="46"/>
      <c r="U32" s="81">
        <v>8.1999999999999993</v>
      </c>
      <c r="V32" s="46"/>
      <c r="W32" s="81">
        <v>8.1999999999999993</v>
      </c>
      <c r="X32" s="47"/>
      <c r="Y32" s="47"/>
      <c r="Z32" s="47"/>
      <c r="AA32" s="46"/>
      <c r="AB32" s="3">
        <v>8.1999999999999993</v>
      </c>
      <c r="AC32" s="50">
        <v>8.1999999999999993</v>
      </c>
      <c r="AD32" s="47"/>
      <c r="AE32" s="46"/>
      <c r="AF32" s="4">
        <v>8.1999999999999993</v>
      </c>
    </row>
    <row r="33" spans="5:32" ht="13.15" customHeight="1" x14ac:dyDescent="0.25">
      <c r="E33" s="51" t="s">
        <v>331</v>
      </c>
      <c r="F33" s="47"/>
      <c r="G33" s="47"/>
      <c r="H33" s="47"/>
      <c r="I33" s="49"/>
      <c r="J33" s="82">
        <v>3.6</v>
      </c>
      <c r="K33" s="46"/>
      <c r="L33" s="82">
        <v>3.6</v>
      </c>
      <c r="M33" s="46"/>
      <c r="N33" s="82">
        <v>3.6</v>
      </c>
      <c r="O33" s="46"/>
      <c r="P33" s="82">
        <v>3.6</v>
      </c>
      <c r="Q33" s="47"/>
      <c r="R33" s="46"/>
      <c r="S33" s="82">
        <v>3.7</v>
      </c>
      <c r="T33" s="46"/>
      <c r="U33" s="82">
        <v>2.8</v>
      </c>
      <c r="V33" s="46"/>
      <c r="W33" s="82">
        <v>2.8</v>
      </c>
      <c r="X33" s="47"/>
      <c r="Y33" s="47"/>
      <c r="Z33" s="47"/>
      <c r="AA33" s="46"/>
      <c r="AB33" s="9">
        <v>2.8</v>
      </c>
      <c r="AC33" s="52">
        <v>2.8</v>
      </c>
      <c r="AD33" s="47"/>
      <c r="AE33" s="46"/>
      <c r="AF33" s="10">
        <v>2.8</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emtotWvH6H+ozuEoq/ZE+72tZmzqVFse/S2Cikawq42UxGehNhvDt/pzELT5jRHMrweF8VbfTs0npbT4RC8PQ==" saltValue="MOvJ6BHbQdC2snYK1Obz4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A08B13F-4C5D-4BEF-A196-478DA3D33D0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MCCR - McKinley Creek (66/11kV)</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AK53"/>
  <sheetViews>
    <sheetView showGridLines="0" topLeftCell="A31" zoomScale="145" zoomScaleNormal="145"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1390</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1392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1393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15.9</v>
      </c>
      <c r="K26" s="46"/>
      <c r="L26" s="81">
        <v>15.9</v>
      </c>
      <c r="M26" s="46"/>
      <c r="N26" s="81">
        <v>15.9</v>
      </c>
      <c r="O26" s="46"/>
      <c r="P26" s="81">
        <v>15.9</v>
      </c>
      <c r="Q26" s="47"/>
      <c r="R26" s="46"/>
      <c r="S26" s="81">
        <v>15.9</v>
      </c>
      <c r="T26" s="46"/>
      <c r="U26" s="81">
        <v>17.3</v>
      </c>
      <c r="V26" s="46"/>
      <c r="W26" s="81">
        <v>17.3</v>
      </c>
      <c r="X26" s="47"/>
      <c r="Y26" s="47"/>
      <c r="Z26" s="47"/>
      <c r="AA26" s="46"/>
      <c r="AB26" s="3">
        <v>17.3</v>
      </c>
      <c r="AC26" s="50">
        <v>17.3</v>
      </c>
      <c r="AD26" s="47"/>
      <c r="AE26" s="46"/>
      <c r="AF26" s="4">
        <v>17.3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8.6</v>
      </c>
      <c r="K28" s="46"/>
      <c r="L28" s="81">
        <v>8.6</v>
      </c>
      <c r="M28" s="46"/>
      <c r="N28" s="81">
        <v>8.5</v>
      </c>
      <c r="O28" s="46"/>
      <c r="P28" s="81">
        <v>8.6</v>
      </c>
      <c r="Q28" s="47"/>
      <c r="R28" s="46"/>
      <c r="S28" s="81">
        <v>8.6999999999999993</v>
      </c>
      <c r="T28" s="46"/>
      <c r="U28" s="81">
        <v>8.6</v>
      </c>
      <c r="V28" s="46"/>
      <c r="W28" s="81">
        <v>8.5</v>
      </c>
      <c r="X28" s="47"/>
      <c r="Y28" s="47"/>
      <c r="Z28" s="47"/>
      <c r="AA28" s="46"/>
      <c r="AB28" s="3">
        <v>8.5</v>
      </c>
      <c r="AC28" s="50">
        <v>8.5</v>
      </c>
      <c r="AD28" s="47"/>
      <c r="AE28" s="46"/>
      <c r="AF28" s="4">
        <v>8.5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8.5</v>
      </c>
      <c r="K33" s="46"/>
      <c r="L33" s="82">
        <v>8.4</v>
      </c>
      <c r="M33" s="46"/>
      <c r="N33" s="82">
        <v>8.4</v>
      </c>
      <c r="O33" s="46"/>
      <c r="P33" s="82">
        <v>8.4</v>
      </c>
      <c r="Q33" s="47"/>
      <c r="R33" s="46"/>
      <c r="S33" s="82">
        <v>8.5</v>
      </c>
      <c r="T33" s="46"/>
      <c r="U33" s="82">
        <v>8.4</v>
      </c>
      <c r="V33" s="46"/>
      <c r="W33" s="82">
        <v>8.3000000000000007</v>
      </c>
      <c r="X33" s="47"/>
      <c r="Y33" s="47"/>
      <c r="Z33" s="47"/>
      <c r="AA33" s="46"/>
      <c r="AB33" s="9">
        <v>8.1999999999999993</v>
      </c>
      <c r="AC33" s="52">
        <v>8.3000000000000007</v>
      </c>
      <c r="AD33" s="47"/>
      <c r="AE33" s="46"/>
      <c r="AF33" s="10">
        <v>8.3000000000000007</v>
      </c>
    </row>
    <row r="34" spans="5:37" ht="20.25" customHeight="1" x14ac:dyDescent="0.25">
      <c r="E34" s="48" t="s">
        <v>662</v>
      </c>
      <c r="F34" s="47"/>
      <c r="G34" s="47"/>
      <c r="H34" s="47"/>
      <c r="I34" s="49"/>
      <c r="J34" s="80">
        <v>0.4</v>
      </c>
      <c r="K34" s="46"/>
      <c r="L34" s="80">
        <v>0.4</v>
      </c>
      <c r="M34" s="46"/>
      <c r="N34" s="80">
        <v>0.4</v>
      </c>
      <c r="O34" s="46"/>
      <c r="P34" s="80">
        <v>0.4</v>
      </c>
      <c r="Q34" s="47"/>
      <c r="R34" s="46"/>
      <c r="S34" s="80">
        <v>0.4</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7" ht="13.15" customHeight="1" x14ac:dyDescent="0.25">
      <c r="E36" s="48" t="s">
        <v>337</v>
      </c>
      <c r="F36" s="47"/>
      <c r="G36" s="47"/>
      <c r="H36" s="47"/>
      <c r="I36" s="49"/>
      <c r="J36" s="81">
        <v>8.5</v>
      </c>
      <c r="K36" s="46"/>
      <c r="L36" s="81">
        <v>8.4</v>
      </c>
      <c r="M36" s="46"/>
      <c r="N36" s="81">
        <v>8.4</v>
      </c>
      <c r="O36" s="46"/>
      <c r="P36" s="81">
        <v>8.4</v>
      </c>
      <c r="Q36" s="47"/>
      <c r="R36" s="46"/>
      <c r="S36" s="81">
        <v>8.5</v>
      </c>
      <c r="T36" s="46"/>
      <c r="U36" s="81">
        <v>8.4</v>
      </c>
      <c r="V36" s="46"/>
      <c r="W36" s="81">
        <v>8.3000000000000007</v>
      </c>
      <c r="X36" s="47"/>
      <c r="Y36" s="47"/>
      <c r="Z36" s="47"/>
      <c r="AA36" s="46"/>
      <c r="AB36" s="3">
        <v>8.1999999999999993</v>
      </c>
      <c r="AC36" s="50">
        <v>8.3000000000000007</v>
      </c>
      <c r="AD36" s="47"/>
      <c r="AE36" s="46"/>
      <c r="AF36" s="4">
        <v>8.3000000000000007</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11.2</v>
      </c>
      <c r="K38" s="46"/>
      <c r="L38" s="81">
        <v>11.2</v>
      </c>
      <c r="M38" s="46"/>
      <c r="N38" s="81">
        <v>11.2</v>
      </c>
      <c r="O38" s="46"/>
      <c r="P38" s="81">
        <v>11.2</v>
      </c>
      <c r="Q38" s="47"/>
      <c r="R38" s="46"/>
      <c r="S38" s="81">
        <v>11.2</v>
      </c>
      <c r="T38" s="46"/>
      <c r="U38" s="81">
        <v>11.2</v>
      </c>
      <c r="V38" s="46"/>
      <c r="W38" s="81">
        <v>11.2</v>
      </c>
      <c r="X38" s="47"/>
      <c r="Y38" s="47"/>
      <c r="Z38" s="47"/>
      <c r="AA38" s="46"/>
      <c r="AB38" s="3">
        <v>11.2</v>
      </c>
      <c r="AC38" s="50">
        <v>11.2</v>
      </c>
      <c r="AD38" s="47"/>
      <c r="AE38" s="46"/>
      <c r="AF38" s="4">
        <v>11.2</v>
      </c>
    </row>
    <row r="39" spans="5:37"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7.5</v>
      </c>
      <c r="K43" s="46"/>
      <c r="L43" s="81">
        <v>7.5</v>
      </c>
      <c r="M43" s="46"/>
      <c r="N43" s="81">
        <v>7.5</v>
      </c>
      <c r="O43" s="46"/>
      <c r="P43" s="81">
        <v>7.5</v>
      </c>
      <c r="Q43" s="47"/>
      <c r="R43" s="46"/>
      <c r="S43" s="81">
        <v>7.5</v>
      </c>
      <c r="T43" s="46"/>
      <c r="U43" s="81">
        <v>7.5</v>
      </c>
      <c r="V43" s="46"/>
      <c r="W43" s="81">
        <v>7.5</v>
      </c>
      <c r="X43" s="47"/>
      <c r="Y43" s="47"/>
      <c r="Z43" s="47"/>
      <c r="AA43" s="46"/>
      <c r="AB43" s="3">
        <v>7.5</v>
      </c>
      <c r="AC43" s="50">
        <v>7.5</v>
      </c>
      <c r="AD43" s="47"/>
      <c r="AE43" s="46"/>
      <c r="AF43" s="4">
        <v>7.5</v>
      </c>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0sp0goWrNixB+lR0NQGHUqq67AcieCUrCcTkBUZRHg1poXqpQmlC9YGSqD2+sUnimFWi22y5nly5viGSnI1mg==" saltValue="vwlBtbbsLYRbpGnVCJLJl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BD49B4B-A698-47A3-BCE6-584C98F6B01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MEAD - Meadowvale (66/11kV)</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J53"/>
  <sheetViews>
    <sheetView showGridLines="0" topLeftCell="A28" zoomScale="160" zoomScaleNormal="160" workbookViewId="0">
      <selection activeCell="AF44" sqref="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729</v>
      </c>
      <c r="J3" s="69"/>
      <c r="K3" s="69"/>
      <c r="L3" s="69"/>
      <c r="M3" s="69"/>
      <c r="N3" s="69"/>
      <c r="O3" s="69"/>
      <c r="P3" s="69"/>
      <c r="Q3" s="69"/>
      <c r="R3" s="69"/>
      <c r="S3" s="69"/>
      <c r="V3" s="71" t="s">
        <v>645</v>
      </c>
      <c r="W3" s="69"/>
      <c r="Y3" s="72" t="s">
        <v>730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731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732</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25.8</v>
      </c>
      <c r="K26" s="46"/>
      <c r="L26" s="81">
        <v>25.8</v>
      </c>
      <c r="M26" s="46"/>
      <c r="N26" s="81">
        <v>25.8</v>
      </c>
      <c r="O26" s="46"/>
      <c r="P26" s="81">
        <v>25.8</v>
      </c>
      <c r="Q26" s="47"/>
      <c r="R26" s="46"/>
      <c r="S26" s="81">
        <v>25.8</v>
      </c>
      <c r="T26" s="46"/>
      <c r="U26" s="81">
        <v>30</v>
      </c>
      <c r="V26" s="46"/>
      <c r="W26" s="81">
        <v>30</v>
      </c>
      <c r="X26" s="47"/>
      <c r="Y26" s="47"/>
      <c r="Z26" s="47"/>
      <c r="AA26" s="46"/>
      <c r="AB26" s="3">
        <v>30</v>
      </c>
      <c r="AC26" s="50">
        <v>30</v>
      </c>
      <c r="AD26" s="47"/>
      <c r="AE26" s="46"/>
      <c r="AF26" s="4">
        <v>30</v>
      </c>
    </row>
    <row r="27" spans="4:32" ht="20.25" customHeight="1" x14ac:dyDescent="0.25">
      <c r="E27" s="48" t="s">
        <v>319</v>
      </c>
      <c r="F27" s="47"/>
      <c r="G27" s="47"/>
      <c r="H27" s="47"/>
      <c r="I27" s="49"/>
      <c r="J27" s="81">
        <v>0.1</v>
      </c>
      <c r="K27" s="46"/>
      <c r="L27" s="81">
        <v>0.1</v>
      </c>
      <c r="M27" s="46"/>
      <c r="N27" s="81">
        <v>0.1</v>
      </c>
      <c r="O27" s="46"/>
      <c r="P27" s="81">
        <v>0.1</v>
      </c>
      <c r="Q27" s="47"/>
      <c r="R27" s="46"/>
      <c r="S27" s="81">
        <v>0.1</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7.5</v>
      </c>
      <c r="K28" s="46"/>
      <c r="L28" s="81">
        <v>7.5</v>
      </c>
      <c r="M28" s="46"/>
      <c r="N28" s="81">
        <v>7.5</v>
      </c>
      <c r="O28" s="46"/>
      <c r="P28" s="81">
        <v>7.5</v>
      </c>
      <c r="Q28" s="47"/>
      <c r="R28" s="46"/>
      <c r="S28" s="81">
        <v>7.6</v>
      </c>
      <c r="T28" s="46"/>
      <c r="U28" s="81">
        <v>7.1</v>
      </c>
      <c r="V28" s="46"/>
      <c r="W28" s="81">
        <v>7</v>
      </c>
      <c r="X28" s="47"/>
      <c r="Y28" s="47"/>
      <c r="Z28" s="47"/>
      <c r="AA28" s="46"/>
      <c r="AB28" s="3">
        <v>7</v>
      </c>
      <c r="AC28" s="50">
        <v>7</v>
      </c>
      <c r="AD28" s="47"/>
      <c r="AE28" s="46"/>
      <c r="AF28" s="4">
        <v>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0.98599999999999999</v>
      </c>
      <c r="V31" s="46"/>
      <c r="W31" s="83">
        <v>0.98599999999999999</v>
      </c>
      <c r="X31" s="47"/>
      <c r="Y31" s="47"/>
      <c r="Z31" s="47"/>
      <c r="AA31" s="46"/>
      <c r="AB31" s="7">
        <v>0.98599999999999999</v>
      </c>
      <c r="AC31" s="53">
        <v>0.98599999999999999</v>
      </c>
      <c r="AD31" s="47"/>
      <c r="AE31" s="46"/>
      <c r="AF31" s="8">
        <v>0.98599999999999999</v>
      </c>
    </row>
    <row r="32" spans="4:32" ht="13.15" customHeight="1" x14ac:dyDescent="0.25">
      <c r="E32" s="48" t="s">
        <v>329</v>
      </c>
      <c r="F32" s="47"/>
      <c r="G32" s="47"/>
      <c r="H32" s="47"/>
      <c r="I32" s="49"/>
      <c r="J32" s="81">
        <v>14.2</v>
      </c>
      <c r="K32" s="46"/>
      <c r="L32" s="81">
        <v>14.2</v>
      </c>
      <c r="M32" s="46"/>
      <c r="N32" s="81">
        <v>14.2</v>
      </c>
      <c r="O32" s="46"/>
      <c r="P32" s="81">
        <v>14.2</v>
      </c>
      <c r="Q32" s="47"/>
      <c r="R32" s="46"/>
      <c r="S32" s="81">
        <v>14.2</v>
      </c>
      <c r="T32" s="46"/>
      <c r="U32" s="81">
        <v>15</v>
      </c>
      <c r="V32" s="46"/>
      <c r="W32" s="81">
        <v>15</v>
      </c>
      <c r="X32" s="47"/>
      <c r="Y32" s="47"/>
      <c r="Z32" s="47"/>
      <c r="AA32" s="46"/>
      <c r="AB32" s="3">
        <v>15</v>
      </c>
      <c r="AC32" s="50">
        <v>15</v>
      </c>
      <c r="AD32" s="47"/>
      <c r="AE32" s="46"/>
      <c r="AF32" s="4">
        <v>15</v>
      </c>
    </row>
    <row r="33" spans="5:32" ht="13.15" customHeight="1" x14ac:dyDescent="0.25">
      <c r="E33" s="51" t="s">
        <v>331</v>
      </c>
      <c r="F33" s="47"/>
      <c r="G33" s="47"/>
      <c r="H33" s="47"/>
      <c r="I33" s="49"/>
      <c r="J33" s="82">
        <v>7.2</v>
      </c>
      <c r="K33" s="46"/>
      <c r="L33" s="82">
        <v>7.2</v>
      </c>
      <c r="M33" s="46"/>
      <c r="N33" s="82">
        <v>7.1</v>
      </c>
      <c r="O33" s="46"/>
      <c r="P33" s="82">
        <v>7.2</v>
      </c>
      <c r="Q33" s="47"/>
      <c r="R33" s="46"/>
      <c r="S33" s="82">
        <v>7.3</v>
      </c>
      <c r="T33" s="46"/>
      <c r="U33" s="82">
        <v>6.8</v>
      </c>
      <c r="V33" s="46"/>
      <c r="W33" s="82">
        <v>6.7</v>
      </c>
      <c r="X33" s="47"/>
      <c r="Y33" s="47"/>
      <c r="Z33" s="47"/>
      <c r="AA33" s="46"/>
      <c r="AB33" s="9">
        <v>6.7</v>
      </c>
      <c r="AC33" s="52">
        <v>6.7</v>
      </c>
      <c r="AD33" s="47"/>
      <c r="AE33" s="46"/>
      <c r="AF33" s="10">
        <v>6.7</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KXbrSRI+QmWSci2Wf4jI/toppT9RvNN5eusN9WoUA1XGhoRFFm2d84gg98hmUSGM1iKKqSOE5p7RPRS6g9JMw==" saltValue="yyi0Y6+mpppwMdT0zySsX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504BBB9-DA88-4C44-8E01-1E446151A00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BARC - Barcaldine (66/22kV)</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1394</v>
      </c>
      <c r="J3" s="69"/>
      <c r="K3" s="69"/>
      <c r="L3" s="69"/>
      <c r="M3" s="69"/>
      <c r="N3" s="69"/>
      <c r="O3" s="69"/>
      <c r="P3" s="69"/>
      <c r="Q3" s="69"/>
      <c r="R3" s="69"/>
      <c r="S3" s="69"/>
      <c r="V3" s="71" t="s">
        <v>645</v>
      </c>
      <c r="W3" s="69"/>
      <c r="Y3" s="72" t="s">
        <v>1395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v>
      </c>
      <c r="K26" s="46"/>
      <c r="L26" s="81">
        <v>1</v>
      </c>
      <c r="M26" s="46"/>
      <c r="N26" s="81">
        <v>1</v>
      </c>
      <c r="O26" s="46"/>
      <c r="P26" s="81">
        <v>1</v>
      </c>
      <c r="Q26" s="47"/>
      <c r="R26" s="46"/>
      <c r="S26" s="81">
        <v>1</v>
      </c>
      <c r="T26" s="46"/>
      <c r="U26" s="81">
        <v>1.1000000000000001</v>
      </c>
      <c r="V26" s="46"/>
      <c r="W26" s="81">
        <v>1.1000000000000001</v>
      </c>
      <c r="X26" s="47"/>
      <c r="Y26" s="47"/>
      <c r="Z26" s="47"/>
      <c r="AA26" s="46"/>
      <c r="AB26" s="3">
        <v>1.1000000000000001</v>
      </c>
      <c r="AC26" s="50">
        <v>1.1000000000000001</v>
      </c>
      <c r="AD26" s="47"/>
      <c r="AE26" s="46"/>
      <c r="AF26" s="4">
        <v>1.1000000000000001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0.9</v>
      </c>
      <c r="K28" s="46"/>
      <c r="L28" s="81">
        <v>0.9</v>
      </c>
      <c r="M28" s="46"/>
      <c r="N28" s="81">
        <v>0.9</v>
      </c>
      <c r="O28" s="46"/>
      <c r="P28" s="81">
        <v>0.9</v>
      </c>
      <c r="Q28" s="47"/>
      <c r="R28" s="46"/>
      <c r="S28" s="81">
        <v>0.9</v>
      </c>
      <c r="T28" s="46"/>
      <c r="U28" s="81">
        <v>0.8</v>
      </c>
      <c r="V28" s="46"/>
      <c r="W28" s="81">
        <v>0.8</v>
      </c>
      <c r="X28" s="47"/>
      <c r="Y28" s="47"/>
      <c r="Z28" s="47"/>
      <c r="AA28" s="46"/>
      <c r="AB28" s="3">
        <v>0.8</v>
      </c>
      <c r="AC28" s="50">
        <v>0.8</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0.8</v>
      </c>
      <c r="K33" s="46"/>
      <c r="L33" s="82">
        <v>0.8</v>
      </c>
      <c r="M33" s="46"/>
      <c r="N33" s="82">
        <v>0.8</v>
      </c>
      <c r="O33" s="46"/>
      <c r="P33" s="82">
        <v>0.8</v>
      </c>
      <c r="Q33" s="47"/>
      <c r="R33" s="46"/>
      <c r="S33" s="82">
        <v>0.8</v>
      </c>
      <c r="T33" s="46"/>
      <c r="U33" s="82">
        <v>0.7</v>
      </c>
      <c r="V33" s="46"/>
      <c r="W33" s="82">
        <v>0.7</v>
      </c>
      <c r="X33" s="47"/>
      <c r="Y33" s="47"/>
      <c r="Z33" s="47"/>
      <c r="AA33" s="46"/>
      <c r="AB33" s="9">
        <v>0.7</v>
      </c>
      <c r="AC33" s="52">
        <v>0.7</v>
      </c>
      <c r="AD33" s="47"/>
      <c r="AE33" s="46"/>
      <c r="AF33" s="10">
        <v>0.7</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2" ht="13.15" customHeight="1" x14ac:dyDescent="0.25">
      <c r="E36" s="48" t="s">
        <v>337</v>
      </c>
      <c r="F36" s="47"/>
      <c r="G36" s="47"/>
      <c r="H36" s="47"/>
      <c r="I36" s="49"/>
      <c r="J36" s="81">
        <v>0.8</v>
      </c>
      <c r="K36" s="46"/>
      <c r="L36" s="81">
        <v>0.8</v>
      </c>
      <c r="M36" s="46"/>
      <c r="N36" s="81">
        <v>0.8</v>
      </c>
      <c r="O36" s="46"/>
      <c r="P36" s="81">
        <v>0.8</v>
      </c>
      <c r="Q36" s="47"/>
      <c r="R36" s="46"/>
      <c r="S36" s="81">
        <v>0.8</v>
      </c>
      <c r="T36" s="46"/>
      <c r="U36" s="81">
        <v>0.7</v>
      </c>
      <c r="V36" s="46"/>
      <c r="W36" s="81">
        <v>0.7</v>
      </c>
      <c r="X36" s="47"/>
      <c r="Y36" s="47"/>
      <c r="Z36" s="47"/>
      <c r="AA36" s="46"/>
      <c r="AB36" s="3">
        <v>0.7</v>
      </c>
      <c r="AC36" s="50">
        <v>0.7</v>
      </c>
      <c r="AD36" s="47"/>
      <c r="AE36" s="46"/>
      <c r="AF36" s="4">
        <v>0.7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v>
      </c>
      <c r="K43" s="46"/>
      <c r="L43" s="81">
        <v>2</v>
      </c>
      <c r="M43" s="46"/>
      <c r="N43" s="81">
        <v>2</v>
      </c>
      <c r="O43" s="46"/>
      <c r="P43" s="81">
        <v>2</v>
      </c>
      <c r="Q43" s="47"/>
      <c r="R43" s="46"/>
      <c r="S43" s="81">
        <v>2</v>
      </c>
      <c r="T43" s="46"/>
      <c r="U43" s="81">
        <v>2</v>
      </c>
      <c r="V43" s="46"/>
      <c r="W43" s="81">
        <v>2</v>
      </c>
      <c r="X43" s="47"/>
      <c r="Y43" s="47"/>
      <c r="Z43" s="47"/>
      <c r="AA43" s="46"/>
      <c r="AB43" s="3">
        <v>2</v>
      </c>
      <c r="AC43" s="50">
        <v>2</v>
      </c>
      <c r="AD43" s="47"/>
      <c r="AE43" s="46"/>
      <c r="AF43" s="4">
        <v>2</v>
      </c>
    </row>
    <row r="44" spans="5:32"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1KCy3Z4G9l+zmkJGc7iRj7r2XB2f2DCQd106rbYmOxYdn7YAeT4dKiwQNeOq6DHv2riXnV990gnjRkGgZMS3w==" saltValue="K+NM0Kd5lX7ArCKZcE+H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029014A-E04E-46D2-95BA-FC5182A8127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MEAN - Meandarra (33/22kV)</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AJ53"/>
  <sheetViews>
    <sheetView showGridLines="0" topLeftCell="A31" zoomScale="145" zoomScaleNormal="145"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1398</v>
      </c>
      <c r="J3" s="69"/>
      <c r="K3" s="69"/>
      <c r="L3" s="69"/>
      <c r="M3" s="69"/>
      <c r="N3" s="69"/>
      <c r="O3" s="69"/>
      <c r="P3" s="69"/>
      <c r="Q3" s="69"/>
      <c r="R3" s="69"/>
      <c r="S3" s="69"/>
      <c r="V3" s="71" t="s">
        <v>645</v>
      </c>
      <c r="W3" s="69"/>
      <c r="Y3" s="72" t="s">
        <v>807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1399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16.100000000000001</v>
      </c>
      <c r="K26" s="46"/>
      <c r="L26" s="81">
        <v>16.100000000000001</v>
      </c>
      <c r="M26" s="46"/>
      <c r="N26" s="81">
        <v>16.100000000000001</v>
      </c>
      <c r="O26" s="46"/>
      <c r="P26" s="81">
        <v>16.100000000000001</v>
      </c>
      <c r="Q26" s="47"/>
      <c r="R26" s="46"/>
      <c r="S26" s="81">
        <v>16.100000000000001</v>
      </c>
      <c r="T26" s="46"/>
      <c r="U26" s="81">
        <v>16.600000000000001</v>
      </c>
      <c r="V26" s="46"/>
      <c r="W26" s="81">
        <v>16.600000000000001</v>
      </c>
      <c r="X26" s="47"/>
      <c r="Y26" s="47"/>
      <c r="Z26" s="47"/>
      <c r="AA26" s="46"/>
      <c r="AB26" s="3">
        <v>16.600000000000001</v>
      </c>
      <c r="AC26" s="50">
        <v>16.600000000000001</v>
      </c>
      <c r="AD26" s="47"/>
      <c r="AE26" s="46"/>
      <c r="AF26" s="4">
        <v>16.600000000000001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4.0999999999999996</v>
      </c>
      <c r="K28" s="46"/>
      <c r="L28" s="81">
        <v>4</v>
      </c>
      <c r="M28" s="46"/>
      <c r="N28" s="81">
        <v>4</v>
      </c>
      <c r="O28" s="46"/>
      <c r="P28" s="81">
        <v>4</v>
      </c>
      <c r="Q28" s="47"/>
      <c r="R28" s="46"/>
      <c r="S28" s="81">
        <v>4.0999999999999996</v>
      </c>
      <c r="T28" s="46"/>
      <c r="U28" s="81">
        <v>5.0999999999999996</v>
      </c>
      <c r="V28" s="46"/>
      <c r="W28" s="81">
        <v>5</v>
      </c>
      <c r="X28" s="47"/>
      <c r="Y28" s="47"/>
      <c r="Z28" s="47"/>
      <c r="AA28" s="46"/>
      <c r="AB28" s="3">
        <v>5</v>
      </c>
      <c r="AC28" s="50">
        <v>5</v>
      </c>
      <c r="AD28" s="47"/>
      <c r="AE28" s="46"/>
      <c r="AF28" s="4">
        <v>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0.90300000000000002</v>
      </c>
      <c r="K31" s="46"/>
      <c r="L31" s="83">
        <v>0.90300000000000002</v>
      </c>
      <c r="M31" s="46"/>
      <c r="N31" s="83">
        <v>0.90300000000000002</v>
      </c>
      <c r="O31" s="46"/>
      <c r="P31" s="83">
        <v>0.90300000000000002</v>
      </c>
      <c r="Q31" s="47"/>
      <c r="R31" s="46"/>
      <c r="S31" s="83">
        <v>0.90300000000000002</v>
      </c>
      <c r="T31" s="46"/>
      <c r="U31" s="83">
        <v>0.89700000000000002</v>
      </c>
      <c r="V31" s="46"/>
      <c r="W31" s="83">
        <v>0.89700000000000002</v>
      </c>
      <c r="X31" s="47"/>
      <c r="Y31" s="47"/>
      <c r="Z31" s="47"/>
      <c r="AA31" s="46"/>
      <c r="AB31" s="7">
        <v>0.89700000000000002</v>
      </c>
      <c r="AC31" s="53">
        <v>0.89700000000000002</v>
      </c>
      <c r="AD31" s="47"/>
      <c r="AE31" s="46"/>
      <c r="AF31" s="8">
        <v>0.89700000000000002</v>
      </c>
    </row>
    <row r="32" spans="4:32" ht="13.15" customHeight="1" x14ac:dyDescent="0.25">
      <c r="E32" s="48" t="s">
        <v>329</v>
      </c>
      <c r="F32" s="47"/>
      <c r="G32" s="47"/>
      <c r="H32" s="47"/>
      <c r="I32" s="49"/>
      <c r="J32" s="81">
        <v>9.4</v>
      </c>
      <c r="K32" s="46"/>
      <c r="L32" s="81">
        <v>9.4</v>
      </c>
      <c r="M32" s="46"/>
      <c r="N32" s="81">
        <v>9.4</v>
      </c>
      <c r="O32" s="46"/>
      <c r="P32" s="81">
        <v>9.4</v>
      </c>
      <c r="Q32" s="47"/>
      <c r="R32" s="46"/>
      <c r="S32" s="81">
        <v>9.4</v>
      </c>
      <c r="T32" s="46"/>
      <c r="U32" s="81">
        <v>9.4</v>
      </c>
      <c r="V32" s="46"/>
      <c r="W32" s="81">
        <v>9.4</v>
      </c>
      <c r="X32" s="47"/>
      <c r="Y32" s="47"/>
      <c r="Z32" s="47"/>
      <c r="AA32" s="46"/>
      <c r="AB32" s="3">
        <v>9.4</v>
      </c>
      <c r="AC32" s="50">
        <v>9.4</v>
      </c>
      <c r="AD32" s="47"/>
      <c r="AE32" s="46"/>
      <c r="AF32" s="4">
        <v>9.4</v>
      </c>
    </row>
    <row r="33" spans="5:32" ht="13.15" customHeight="1" x14ac:dyDescent="0.25">
      <c r="E33" s="51" t="s">
        <v>331</v>
      </c>
      <c r="F33" s="47"/>
      <c r="G33" s="47"/>
      <c r="H33" s="47"/>
      <c r="I33" s="49"/>
      <c r="J33" s="82">
        <v>4</v>
      </c>
      <c r="K33" s="46"/>
      <c r="L33" s="82">
        <v>3.9</v>
      </c>
      <c r="M33" s="46"/>
      <c r="N33" s="82">
        <v>3.9</v>
      </c>
      <c r="O33" s="46"/>
      <c r="P33" s="82">
        <v>3.9</v>
      </c>
      <c r="Q33" s="47"/>
      <c r="R33" s="46"/>
      <c r="S33" s="82">
        <v>3.9</v>
      </c>
      <c r="T33" s="46"/>
      <c r="U33" s="82">
        <v>4.8</v>
      </c>
      <c r="V33" s="46"/>
      <c r="W33" s="82">
        <v>4.8</v>
      </c>
      <c r="X33" s="47"/>
      <c r="Y33" s="47"/>
      <c r="Z33" s="47"/>
      <c r="AA33" s="46"/>
      <c r="AB33" s="9">
        <v>4.7</v>
      </c>
      <c r="AC33" s="52">
        <v>4.7</v>
      </c>
      <c r="AD33" s="47"/>
      <c r="AE33" s="46"/>
      <c r="AF33" s="10">
        <v>4.7</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1402</v>
      </c>
      <c r="K35" s="46"/>
      <c r="L35" s="80" t="s">
        <v>1402</v>
      </c>
      <c r="M35" s="46"/>
      <c r="N35" s="80" t="s">
        <v>1402</v>
      </c>
      <c r="O35" s="46"/>
      <c r="P35" s="80" t="s">
        <v>1402</v>
      </c>
      <c r="Q35" s="47"/>
      <c r="R35" s="46"/>
      <c r="S35" s="80" t="s">
        <v>1402</v>
      </c>
      <c r="T35" s="46"/>
      <c r="U35" s="80" t="s">
        <v>1402</v>
      </c>
      <c r="V35" s="46"/>
      <c r="W35" s="80" t="s">
        <v>1402</v>
      </c>
      <c r="X35" s="47"/>
      <c r="Y35" s="47"/>
      <c r="Z35" s="47"/>
      <c r="AA35" s="46"/>
      <c r="AB35" s="5" t="s">
        <v>1402</v>
      </c>
      <c r="AC35" s="45" t="s">
        <v>1402</v>
      </c>
      <c r="AD35" s="47"/>
      <c r="AE35" s="46"/>
      <c r="AF35" s="6" t="s">
        <v>1402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11</v>
      </c>
      <c r="K38" s="46"/>
      <c r="L38" s="81">
        <v>11</v>
      </c>
      <c r="M38" s="46"/>
      <c r="N38" s="81">
        <v>11</v>
      </c>
      <c r="O38" s="46"/>
      <c r="P38" s="81">
        <v>11</v>
      </c>
      <c r="Q38" s="47"/>
      <c r="R38" s="46"/>
      <c r="S38" s="81">
        <v>11</v>
      </c>
      <c r="T38" s="46"/>
      <c r="U38" s="81">
        <v>11</v>
      </c>
      <c r="V38" s="46"/>
      <c r="W38" s="81">
        <v>11</v>
      </c>
      <c r="X38" s="47"/>
      <c r="Y38" s="47"/>
      <c r="Z38" s="47"/>
      <c r="AA38" s="46"/>
      <c r="AB38" s="3">
        <v>11</v>
      </c>
      <c r="AC38" s="50">
        <v>11</v>
      </c>
      <c r="AD38" s="47"/>
      <c r="AE38" s="46"/>
      <c r="AF38" s="4">
        <v>11</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14.3</v>
      </c>
      <c r="K43" s="46"/>
      <c r="L43" s="81">
        <v>14.3</v>
      </c>
      <c r="M43" s="46"/>
      <c r="N43" s="81">
        <v>14.3</v>
      </c>
      <c r="O43" s="46"/>
      <c r="P43" s="81">
        <v>14.3</v>
      </c>
      <c r="Q43" s="47"/>
      <c r="R43" s="46"/>
      <c r="S43" s="81">
        <v>14.3</v>
      </c>
      <c r="T43" s="46"/>
      <c r="U43" s="81">
        <v>14.3</v>
      </c>
      <c r="V43" s="46"/>
      <c r="W43" s="81">
        <v>14.3</v>
      </c>
      <c r="X43" s="47"/>
      <c r="Y43" s="47"/>
      <c r="Z43" s="47"/>
      <c r="AA43" s="46"/>
      <c r="AB43" s="3">
        <v>14.3</v>
      </c>
      <c r="AC43" s="50">
        <v>14.3</v>
      </c>
      <c r="AD43" s="47"/>
      <c r="AE43" s="46"/>
      <c r="AF43" s="4">
        <v>14.3</v>
      </c>
    </row>
    <row r="44" spans="5:32"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Knt4a0mYvlf8clfVNfoDCFJy7uDdyRPa6u1sDpVaE1ikSWKm5SoZqae6OZ8LIkUs3NIHPoiwj8TYb+YzHxyOA==" saltValue="ZVNtXR2S4w9wR79mzmZ+R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6F33180-99C4-4BA2-8AB0-E2ADFF02903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MERI - Merinda (66/11kV)</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AK53"/>
  <sheetViews>
    <sheetView showGridLines="0" topLeftCell="A37" zoomScale="190" zoomScaleNormal="190"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1403</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1404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1405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1406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16.899999999999999</v>
      </c>
      <c r="K26" s="46"/>
      <c r="L26" s="81">
        <v>16.899999999999999</v>
      </c>
      <c r="M26" s="46"/>
      <c r="N26" s="81">
        <v>16.899999999999999</v>
      </c>
      <c r="O26" s="46"/>
      <c r="P26" s="81">
        <v>16.899999999999999</v>
      </c>
      <c r="Q26" s="47"/>
      <c r="R26" s="46"/>
      <c r="S26" s="81">
        <v>16.899999999999999</v>
      </c>
      <c r="T26" s="46"/>
      <c r="U26" s="81">
        <v>18.5</v>
      </c>
      <c r="V26" s="46"/>
      <c r="W26" s="81">
        <v>18.5</v>
      </c>
      <c r="X26" s="47"/>
      <c r="Y26" s="47"/>
      <c r="Z26" s="47"/>
      <c r="AA26" s="46"/>
      <c r="AB26" s="3">
        <v>18.5</v>
      </c>
      <c r="AC26" s="50">
        <v>18.5</v>
      </c>
      <c r="AD26" s="47"/>
      <c r="AE26" s="46"/>
      <c r="AF26" s="4">
        <v>18.5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11.3</v>
      </c>
      <c r="K28" s="46"/>
      <c r="L28" s="81">
        <v>11.2</v>
      </c>
      <c r="M28" s="46"/>
      <c r="N28" s="81">
        <v>11.2</v>
      </c>
      <c r="O28" s="46"/>
      <c r="P28" s="81">
        <v>11.3</v>
      </c>
      <c r="Q28" s="47"/>
      <c r="R28" s="46"/>
      <c r="S28" s="81">
        <v>11.5</v>
      </c>
      <c r="T28" s="46"/>
      <c r="U28" s="81">
        <v>12.8</v>
      </c>
      <c r="V28" s="46"/>
      <c r="W28" s="81">
        <v>12.7</v>
      </c>
      <c r="X28" s="47"/>
      <c r="Y28" s="47"/>
      <c r="Z28" s="47"/>
      <c r="AA28" s="46"/>
      <c r="AB28" s="3">
        <v>12.7</v>
      </c>
      <c r="AC28" s="50">
        <v>12.7</v>
      </c>
      <c r="AD28" s="47"/>
      <c r="AE28" s="46"/>
      <c r="AF28" s="4">
        <v>12.7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9.1999999999999993</v>
      </c>
      <c r="K32" s="46"/>
      <c r="L32" s="81">
        <v>9.1999999999999993</v>
      </c>
      <c r="M32" s="46"/>
      <c r="N32" s="81">
        <v>9.1999999999999993</v>
      </c>
      <c r="O32" s="46"/>
      <c r="P32" s="81">
        <v>9.1999999999999993</v>
      </c>
      <c r="Q32" s="47"/>
      <c r="R32" s="46"/>
      <c r="S32" s="81">
        <v>9.1999999999999993</v>
      </c>
      <c r="T32" s="46"/>
      <c r="U32" s="81">
        <v>9.4</v>
      </c>
      <c r="V32" s="46"/>
      <c r="W32" s="81">
        <v>9.4</v>
      </c>
      <c r="X32" s="47"/>
      <c r="Y32" s="47"/>
      <c r="Z32" s="47"/>
      <c r="AA32" s="46"/>
      <c r="AB32" s="3">
        <v>9.4</v>
      </c>
      <c r="AC32" s="50">
        <v>9.4</v>
      </c>
      <c r="AD32" s="47"/>
      <c r="AE32" s="46"/>
      <c r="AF32" s="4">
        <v>9.4</v>
      </c>
    </row>
    <row r="33" spans="5:37" ht="13.15" customHeight="1" x14ac:dyDescent="0.25">
      <c r="E33" s="51" t="s">
        <v>331</v>
      </c>
      <c r="F33" s="47"/>
      <c r="G33" s="47"/>
      <c r="H33" s="47"/>
      <c r="I33" s="49"/>
      <c r="J33" s="82">
        <v>10.4</v>
      </c>
      <c r="K33" s="46"/>
      <c r="L33" s="82">
        <v>10.4</v>
      </c>
      <c r="M33" s="46"/>
      <c r="N33" s="82">
        <v>10.4</v>
      </c>
      <c r="O33" s="46"/>
      <c r="P33" s="82">
        <v>10.5</v>
      </c>
      <c r="Q33" s="47"/>
      <c r="R33" s="46"/>
      <c r="S33" s="82">
        <v>10.7</v>
      </c>
      <c r="T33" s="46"/>
      <c r="U33" s="82">
        <v>12.2</v>
      </c>
      <c r="V33" s="46"/>
      <c r="W33" s="82">
        <v>12.1</v>
      </c>
      <c r="X33" s="47"/>
      <c r="Y33" s="47"/>
      <c r="Z33" s="47"/>
      <c r="AA33" s="46"/>
      <c r="AB33" s="9">
        <v>12.1</v>
      </c>
      <c r="AC33" s="52">
        <v>12.1</v>
      </c>
      <c r="AD33" s="47"/>
      <c r="AE33" s="46"/>
      <c r="AF33" s="10">
        <v>12.1</v>
      </c>
    </row>
    <row r="34" spans="5:37" ht="20.25" customHeight="1" x14ac:dyDescent="0.25">
      <c r="E34" s="48" t="s">
        <v>662</v>
      </c>
      <c r="F34" s="47"/>
      <c r="G34" s="47"/>
      <c r="H34" s="47"/>
      <c r="I34" s="49"/>
      <c r="J34" s="80">
        <v>0.5</v>
      </c>
      <c r="K34" s="46"/>
      <c r="L34" s="80">
        <v>0.5</v>
      </c>
      <c r="M34" s="46"/>
      <c r="N34" s="80">
        <v>0.5</v>
      </c>
      <c r="O34" s="46"/>
      <c r="P34" s="80">
        <v>0.5</v>
      </c>
      <c r="Q34" s="47"/>
      <c r="R34" s="46"/>
      <c r="S34" s="80">
        <v>0.5</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7" ht="13.15" customHeight="1" x14ac:dyDescent="0.25">
      <c r="E36" s="48" t="s">
        <v>337</v>
      </c>
      <c r="F36" s="47"/>
      <c r="G36" s="47"/>
      <c r="H36" s="47"/>
      <c r="I36" s="49"/>
      <c r="J36" s="81">
        <v>1.2</v>
      </c>
      <c r="K36" s="46"/>
      <c r="L36" s="81">
        <v>1.2</v>
      </c>
      <c r="M36" s="46"/>
      <c r="N36" s="81">
        <v>1.2</v>
      </c>
      <c r="O36" s="46"/>
      <c r="P36" s="81">
        <v>1.3</v>
      </c>
      <c r="Q36" s="47"/>
      <c r="R36" s="46"/>
      <c r="S36" s="81">
        <v>1.5</v>
      </c>
      <c r="T36" s="46"/>
      <c r="U36" s="81">
        <v>2.8</v>
      </c>
      <c r="V36" s="46"/>
      <c r="W36" s="81">
        <v>2.7</v>
      </c>
      <c r="X36" s="47"/>
      <c r="Y36" s="47"/>
      <c r="Z36" s="47"/>
      <c r="AA36" s="46"/>
      <c r="AB36" s="3">
        <v>2.7</v>
      </c>
      <c r="AC36" s="50">
        <v>2.7</v>
      </c>
      <c r="AD36" s="47"/>
      <c r="AE36" s="46"/>
      <c r="AF36" s="4">
        <v>2.7</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12.6</v>
      </c>
      <c r="K43" s="46"/>
      <c r="L43" s="81">
        <v>12.6</v>
      </c>
      <c r="M43" s="46"/>
      <c r="N43" s="81">
        <v>12.6</v>
      </c>
      <c r="O43" s="46"/>
      <c r="P43" s="81">
        <v>12.6</v>
      </c>
      <c r="Q43" s="47"/>
      <c r="R43" s="46"/>
      <c r="S43" s="81">
        <v>12.6</v>
      </c>
      <c r="T43" s="46"/>
      <c r="U43" s="81">
        <v>12.6</v>
      </c>
      <c r="V43" s="46"/>
      <c r="W43" s="81">
        <v>12.6</v>
      </c>
      <c r="X43" s="47"/>
      <c r="Y43" s="47"/>
      <c r="Z43" s="47"/>
      <c r="AA43" s="46"/>
      <c r="AB43" s="3">
        <v>12.6</v>
      </c>
      <c r="AC43" s="50">
        <v>12.6</v>
      </c>
      <c r="AD43" s="47"/>
      <c r="AE43" s="46"/>
      <c r="AF43" s="4">
        <v>12.6</v>
      </c>
      <c r="AK43" s="22"/>
    </row>
    <row r="44" spans="5:37"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7" x14ac:dyDescent="0.25">
      <c r="E45" s="48" t="s">
        <v>355</v>
      </c>
      <c r="F45" s="47"/>
      <c r="G45" s="47"/>
      <c r="H45" s="47"/>
      <c r="I45" s="49"/>
      <c r="J45" s="80"/>
      <c r="K45" s="46"/>
      <c r="L45" s="80"/>
      <c r="M45" s="46"/>
      <c r="N45" s="80"/>
      <c r="O45" s="46"/>
      <c r="P45" s="80"/>
      <c r="Q45" s="47"/>
      <c r="R45" s="46"/>
      <c r="S45" s="80"/>
      <c r="T45" s="46"/>
      <c r="U45" s="81">
        <v>0.3</v>
      </c>
      <c r="V45" s="46"/>
      <c r="W45" s="81">
        <v>0.2</v>
      </c>
      <c r="X45" s="47"/>
      <c r="Y45" s="47"/>
      <c r="Z45" s="47"/>
      <c r="AA45" s="46"/>
      <c r="AB45" s="3">
        <v>0.2</v>
      </c>
      <c r="AC45" s="50">
        <v>0.2</v>
      </c>
      <c r="AD45" s="47"/>
      <c r="AE45" s="46"/>
      <c r="AF45" s="4">
        <v>0.2</v>
      </c>
    </row>
    <row r="46" spans="5:37" x14ac:dyDescent="0.25">
      <c r="E46" s="48" t="s">
        <v>357</v>
      </c>
      <c r="F46" s="47"/>
      <c r="G46" s="47"/>
      <c r="H46" s="47"/>
      <c r="I46" s="49"/>
      <c r="J46" s="80"/>
      <c r="K46" s="46"/>
      <c r="L46" s="80"/>
      <c r="M46" s="46"/>
      <c r="N46" s="80"/>
      <c r="O46" s="46"/>
      <c r="P46" s="80"/>
      <c r="Q46" s="47"/>
      <c r="R46" s="46"/>
      <c r="S46" s="80"/>
      <c r="T46" s="46"/>
      <c r="U46" s="81">
        <v>0.3</v>
      </c>
      <c r="V46" s="46"/>
      <c r="W46" s="81">
        <v>0.2</v>
      </c>
      <c r="X46" s="47"/>
      <c r="Y46" s="47"/>
      <c r="Z46" s="47"/>
      <c r="AA46" s="46"/>
      <c r="AB46" s="3">
        <v>0.2</v>
      </c>
      <c r="AC46" s="50">
        <v>0.2</v>
      </c>
      <c r="AD46" s="47"/>
      <c r="AE46" s="46"/>
      <c r="AF46" s="4">
        <v>0.2</v>
      </c>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FTM1D4puBzI/4UzrHSZQhU5FrQTWekoSpUb2xGqph98rm0N6QrL0j2iHwbvl6T95SNkZLA5GhFnTq19Qa0rpA==" saltValue="Z7+FhURAt6ThG3JReqTFR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64BFE9A-AA87-4623-A1A5-96E5816B07C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MERN - Meringandan (33/11kV)</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AJ53"/>
  <sheetViews>
    <sheetView showGridLines="0" topLeftCell="A40"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1407</v>
      </c>
      <c r="J3" s="69"/>
      <c r="K3" s="69"/>
      <c r="L3" s="69"/>
      <c r="M3" s="69"/>
      <c r="N3" s="69"/>
      <c r="O3" s="69"/>
      <c r="P3" s="69"/>
      <c r="Q3" s="69"/>
      <c r="R3" s="69"/>
      <c r="S3" s="69"/>
      <c r="V3" s="71" t="s">
        <v>645</v>
      </c>
      <c r="W3" s="69"/>
      <c r="Y3" s="72" t="s">
        <v>1395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v>
      </c>
      <c r="K26" s="46"/>
      <c r="L26" s="81">
        <v>1.5</v>
      </c>
      <c r="M26" s="46"/>
      <c r="N26" s="81">
        <v>1.5</v>
      </c>
      <c r="O26" s="46"/>
      <c r="P26" s="81">
        <v>1.5</v>
      </c>
      <c r="Q26" s="47"/>
      <c r="R26" s="46"/>
      <c r="S26" s="81">
        <v>1.5</v>
      </c>
      <c r="T26" s="46"/>
      <c r="U26" s="81">
        <v>1.6</v>
      </c>
      <c r="V26" s="46"/>
      <c r="W26" s="81">
        <v>1.6</v>
      </c>
      <c r="X26" s="47"/>
      <c r="Y26" s="47"/>
      <c r="Z26" s="47"/>
      <c r="AA26" s="46"/>
      <c r="AB26" s="3">
        <v>1.6</v>
      </c>
      <c r="AC26" s="50">
        <v>1.6</v>
      </c>
      <c r="AD26" s="47"/>
      <c r="AE26" s="46"/>
      <c r="AF26" s="4">
        <v>1.6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0.7</v>
      </c>
      <c r="K28" s="46"/>
      <c r="L28" s="81">
        <v>0.6</v>
      </c>
      <c r="M28" s="46"/>
      <c r="N28" s="81">
        <v>0.6</v>
      </c>
      <c r="O28" s="46"/>
      <c r="P28" s="81">
        <v>0.6</v>
      </c>
      <c r="Q28" s="47"/>
      <c r="R28" s="46"/>
      <c r="S28" s="81">
        <v>0.7</v>
      </c>
      <c r="T28" s="46"/>
      <c r="U28" s="81">
        <v>0.6</v>
      </c>
      <c r="V28" s="46"/>
      <c r="W28" s="81">
        <v>0.6</v>
      </c>
      <c r="X28" s="47"/>
      <c r="Y28" s="47"/>
      <c r="Z28" s="47"/>
      <c r="AA28" s="46"/>
      <c r="AB28" s="3">
        <v>0.6</v>
      </c>
      <c r="AC28" s="50">
        <v>0.6</v>
      </c>
      <c r="AD28" s="47"/>
      <c r="AE28" s="46"/>
      <c r="AF28" s="4">
        <v>0.6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0.99399999999999999</v>
      </c>
      <c r="M31" s="46"/>
      <c r="N31" s="83">
        <v>0.99399999999999999</v>
      </c>
      <c r="O31" s="46"/>
      <c r="P31" s="83">
        <v>0.99399999999999999</v>
      </c>
      <c r="Q31" s="47"/>
      <c r="R31" s="46"/>
      <c r="S31" s="83">
        <v>0.995</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0.8</v>
      </c>
      <c r="K32" s="46"/>
      <c r="L32" s="81">
        <v>0.8</v>
      </c>
      <c r="M32" s="46"/>
      <c r="N32" s="81">
        <v>0.8</v>
      </c>
      <c r="O32" s="46"/>
      <c r="P32" s="81">
        <v>0.8</v>
      </c>
      <c r="Q32" s="47"/>
      <c r="R32" s="46"/>
      <c r="S32" s="81">
        <v>0.8</v>
      </c>
      <c r="T32" s="46"/>
      <c r="U32" s="81">
        <v>0.8</v>
      </c>
      <c r="V32" s="46"/>
      <c r="W32" s="81">
        <v>0.8</v>
      </c>
      <c r="X32" s="47"/>
      <c r="Y32" s="47"/>
      <c r="Z32" s="47"/>
      <c r="AA32" s="46"/>
      <c r="AB32" s="3">
        <v>0.8</v>
      </c>
      <c r="AC32" s="50">
        <v>0.8</v>
      </c>
      <c r="AD32" s="47"/>
      <c r="AE32" s="46"/>
      <c r="AF32" s="4">
        <v>0.8</v>
      </c>
    </row>
    <row r="33" spans="5:32" ht="13.15" customHeight="1" x14ac:dyDescent="0.25">
      <c r="E33" s="51" t="s">
        <v>331</v>
      </c>
      <c r="F33" s="47"/>
      <c r="G33" s="47"/>
      <c r="H33" s="47"/>
      <c r="I33" s="49"/>
      <c r="J33" s="82">
        <v>0.7</v>
      </c>
      <c r="K33" s="46"/>
      <c r="L33" s="82">
        <v>0.6</v>
      </c>
      <c r="M33" s="46"/>
      <c r="N33" s="82">
        <v>0.6</v>
      </c>
      <c r="O33" s="46"/>
      <c r="P33" s="82">
        <v>0.6</v>
      </c>
      <c r="Q33" s="47"/>
      <c r="R33" s="46"/>
      <c r="S33" s="82">
        <v>0.7</v>
      </c>
      <c r="T33" s="46"/>
      <c r="U33" s="82">
        <v>0.6</v>
      </c>
      <c r="V33" s="46"/>
      <c r="W33" s="82">
        <v>0.6</v>
      </c>
      <c r="X33" s="47"/>
      <c r="Y33" s="47"/>
      <c r="Z33" s="47"/>
      <c r="AA33" s="46"/>
      <c r="AB33" s="9">
        <v>0.6</v>
      </c>
      <c r="AC33" s="52">
        <v>0.6</v>
      </c>
      <c r="AD33" s="47"/>
      <c r="AE33" s="46"/>
      <c r="AF33" s="10">
        <v>0.6</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0.8</v>
      </c>
      <c r="K39" s="46"/>
      <c r="L39" s="81">
        <v>0.8</v>
      </c>
      <c r="M39" s="46"/>
      <c r="N39" s="81">
        <v>0.8</v>
      </c>
      <c r="O39" s="46"/>
      <c r="P39" s="81">
        <v>0.8</v>
      </c>
      <c r="Q39" s="47"/>
      <c r="R39" s="46"/>
      <c r="S39" s="81">
        <v>0.8</v>
      </c>
      <c r="T39" s="46"/>
      <c r="U39" s="81">
        <v>0.8</v>
      </c>
      <c r="V39" s="46"/>
      <c r="W39" s="81">
        <v>0.8</v>
      </c>
      <c r="X39" s="47"/>
      <c r="Y39" s="47"/>
      <c r="Z39" s="47"/>
      <c r="AA39" s="46"/>
      <c r="AB39" s="3">
        <v>0.8</v>
      </c>
      <c r="AC39" s="50">
        <v>0.8</v>
      </c>
      <c r="AD39" s="47"/>
      <c r="AE39" s="46"/>
      <c r="AF39" s="4">
        <v>0.8</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0.75</v>
      </c>
      <c r="K44" s="46"/>
      <c r="L44" s="81">
        <v>0.75</v>
      </c>
      <c r="M44" s="46"/>
      <c r="N44" s="81">
        <v>0.75</v>
      </c>
      <c r="O44" s="46"/>
      <c r="P44" s="81">
        <v>0.75</v>
      </c>
      <c r="Q44" s="47"/>
      <c r="R44" s="46"/>
      <c r="S44" s="81">
        <v>0.75</v>
      </c>
      <c r="T44" s="46"/>
      <c r="U44" s="81">
        <v>0.75</v>
      </c>
      <c r="V44" s="46"/>
      <c r="W44" s="81">
        <v>0.75</v>
      </c>
      <c r="X44" s="47"/>
      <c r="Y44" s="47"/>
      <c r="Z44" s="47"/>
      <c r="AA44" s="46"/>
      <c r="AB44" s="3">
        <v>0.75</v>
      </c>
      <c r="AC44" s="50">
        <v>0.75</v>
      </c>
      <c r="AD44" s="47"/>
      <c r="AE44" s="46"/>
      <c r="AF44" s="4">
        <v>0.75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o+hpexicIOc1RD26/sFm3sq1pNB/uwKEj87eyfXGSYaaB0wFYvT8X4rUTm5QI93uGECCs6utat0hLxwg3MBsw==" saltValue="Dh5Ok6dHOaK6HKFuYAgVf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0993AA8-05D5-49C4-9B63-6D481CBDB19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MICO - Miles-Condamine (33/22kV)</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AK53"/>
  <sheetViews>
    <sheetView showGridLines="0" topLeftCell="A37"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1411</v>
      </c>
      <c r="J3" s="69"/>
      <c r="K3" s="69"/>
      <c r="L3" s="69"/>
      <c r="M3" s="69"/>
      <c r="N3" s="69"/>
      <c r="O3" s="69"/>
      <c r="P3" s="69"/>
      <c r="Q3" s="69"/>
      <c r="R3" s="69"/>
      <c r="S3" s="69"/>
      <c r="V3" s="71" t="s">
        <v>645</v>
      </c>
      <c r="W3" s="69"/>
      <c r="Y3" s="72" t="s">
        <v>1073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1412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1413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1414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15.3</v>
      </c>
      <c r="K26" s="46"/>
      <c r="L26" s="81">
        <v>15.3</v>
      </c>
      <c r="M26" s="46"/>
      <c r="N26" s="81">
        <v>15.3</v>
      </c>
      <c r="O26" s="46"/>
      <c r="P26" s="81">
        <v>15.3</v>
      </c>
      <c r="Q26" s="47"/>
      <c r="R26" s="46"/>
      <c r="S26" s="81">
        <v>15.3</v>
      </c>
      <c r="T26" s="46"/>
      <c r="U26" s="81">
        <v>18.600000000000001</v>
      </c>
      <c r="V26" s="46"/>
      <c r="W26" s="81">
        <v>18.600000000000001</v>
      </c>
      <c r="X26" s="47"/>
      <c r="Y26" s="47"/>
      <c r="Z26" s="47"/>
      <c r="AA26" s="46"/>
      <c r="AB26" s="3">
        <v>18.600000000000001</v>
      </c>
      <c r="AC26" s="50">
        <v>18.600000000000001</v>
      </c>
      <c r="AD26" s="47"/>
      <c r="AE26" s="46"/>
      <c r="AF26" s="4">
        <v>18.600000000000001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v>
      </c>
      <c r="K28" s="46"/>
      <c r="L28" s="81">
        <v>5.0999999999999996</v>
      </c>
      <c r="M28" s="46"/>
      <c r="N28" s="81">
        <v>5.0999999999999996</v>
      </c>
      <c r="O28" s="46"/>
      <c r="P28" s="81">
        <v>5.0999999999999996</v>
      </c>
      <c r="Q28" s="47"/>
      <c r="R28" s="46"/>
      <c r="S28" s="81">
        <v>5.2</v>
      </c>
      <c r="T28" s="46"/>
      <c r="U28" s="81">
        <v>3.8</v>
      </c>
      <c r="V28" s="46"/>
      <c r="W28" s="81">
        <v>3.8</v>
      </c>
      <c r="X28" s="47"/>
      <c r="Y28" s="47"/>
      <c r="Z28" s="47"/>
      <c r="AA28" s="46"/>
      <c r="AB28" s="3">
        <v>3.8</v>
      </c>
      <c r="AC28" s="50">
        <v>3.8</v>
      </c>
      <c r="AD28" s="47"/>
      <c r="AE28" s="46"/>
      <c r="AF28" s="4">
        <v>3.8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8.6999999999999993</v>
      </c>
      <c r="K32" s="46"/>
      <c r="L32" s="81">
        <v>8.6999999999999993</v>
      </c>
      <c r="M32" s="46"/>
      <c r="N32" s="81">
        <v>8.6999999999999993</v>
      </c>
      <c r="O32" s="46"/>
      <c r="P32" s="81">
        <v>8.6999999999999993</v>
      </c>
      <c r="Q32" s="47"/>
      <c r="R32" s="46"/>
      <c r="S32" s="81">
        <v>8.6999999999999993</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7" ht="13.15" customHeight="1" x14ac:dyDescent="0.25">
      <c r="E33" s="51" t="s">
        <v>331</v>
      </c>
      <c r="F33" s="47"/>
      <c r="G33" s="47"/>
      <c r="H33" s="47"/>
      <c r="I33" s="49"/>
      <c r="J33" s="82">
        <v>5</v>
      </c>
      <c r="K33" s="46"/>
      <c r="L33" s="82">
        <v>5</v>
      </c>
      <c r="M33" s="46"/>
      <c r="N33" s="82">
        <v>4.9000000000000004</v>
      </c>
      <c r="O33" s="46"/>
      <c r="P33" s="82">
        <v>5</v>
      </c>
      <c r="Q33" s="47"/>
      <c r="R33" s="46"/>
      <c r="S33" s="82">
        <v>5</v>
      </c>
      <c r="T33" s="46"/>
      <c r="U33" s="82">
        <v>3.6</v>
      </c>
      <c r="V33" s="46"/>
      <c r="W33" s="82">
        <v>3.6</v>
      </c>
      <c r="X33" s="47"/>
      <c r="Y33" s="47"/>
      <c r="Z33" s="47"/>
      <c r="AA33" s="46"/>
      <c r="AB33" s="9">
        <v>3.6</v>
      </c>
      <c r="AC33" s="52">
        <v>3.6</v>
      </c>
      <c r="AD33" s="47"/>
      <c r="AE33" s="46"/>
      <c r="AF33" s="10">
        <v>3.6</v>
      </c>
    </row>
    <row r="34" spans="5:37" ht="20.25" customHeight="1" x14ac:dyDescent="0.25">
      <c r="E34" s="48" t="s">
        <v>662</v>
      </c>
      <c r="F34" s="47"/>
      <c r="G34" s="47"/>
      <c r="H34" s="47"/>
      <c r="I34" s="49"/>
      <c r="J34" s="80">
        <v>0.3</v>
      </c>
      <c r="K34" s="46"/>
      <c r="L34" s="80">
        <v>0.3</v>
      </c>
      <c r="M34" s="46"/>
      <c r="N34" s="80">
        <v>0.2</v>
      </c>
      <c r="O34" s="46"/>
      <c r="P34" s="80">
        <v>0.3</v>
      </c>
      <c r="Q34" s="47"/>
      <c r="R34" s="46"/>
      <c r="S34" s="80">
        <v>0.3</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858</v>
      </c>
      <c r="K35" s="46"/>
      <c r="L35" s="80" t="s">
        <v>858</v>
      </c>
      <c r="M35" s="46"/>
      <c r="N35" s="80" t="s">
        <v>858</v>
      </c>
      <c r="O35" s="46"/>
      <c r="P35" s="80" t="s">
        <v>858</v>
      </c>
      <c r="Q35" s="47"/>
      <c r="R35" s="46"/>
      <c r="S35" s="80" t="s">
        <v>858</v>
      </c>
      <c r="T35" s="46"/>
      <c r="U35" s="80" t="s">
        <v>858</v>
      </c>
      <c r="V35" s="46"/>
      <c r="W35" s="80" t="s">
        <v>858</v>
      </c>
      <c r="X35" s="47"/>
      <c r="Y35" s="47"/>
      <c r="Z35" s="47"/>
      <c r="AA35" s="46"/>
      <c r="AB35" s="5" t="s">
        <v>858</v>
      </c>
      <c r="AC35" s="45" t="s">
        <v>858</v>
      </c>
      <c r="AD35" s="47"/>
      <c r="AE35" s="46"/>
      <c r="AF35" s="6" t="s">
        <v>858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7j4BpncEr77KLRxpImVRlafCU8BEdsDkvDOH+x3s9bSnzfxbXYJNRUg7D3EeY1ElRehfA0t3tykzPPAQmyfebw==" saltValue="+yDmVaNmKqC2Dm2jMEJTU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68AF7E2-5D12-4598-B8BC-F2F4714EF8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MIDD - Middlemount (66/22kV)</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AJ53"/>
  <sheetViews>
    <sheetView showGridLines="0" topLeftCell="A34" zoomScale="175" zoomScaleNormal="17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1415</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1290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1416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10.6</v>
      </c>
      <c r="K26" s="46"/>
      <c r="L26" s="81">
        <v>10.6</v>
      </c>
      <c r="M26" s="46"/>
      <c r="N26" s="81">
        <v>10.6</v>
      </c>
      <c r="O26" s="46"/>
      <c r="P26" s="81">
        <v>10.6</v>
      </c>
      <c r="Q26" s="47"/>
      <c r="R26" s="46"/>
      <c r="S26" s="81">
        <v>10.6</v>
      </c>
      <c r="T26" s="46"/>
      <c r="U26" s="81">
        <v>12.2</v>
      </c>
      <c r="V26" s="46"/>
      <c r="W26" s="81">
        <v>12.2</v>
      </c>
      <c r="X26" s="47"/>
      <c r="Y26" s="47"/>
      <c r="Z26" s="47"/>
      <c r="AA26" s="46"/>
      <c r="AB26" s="3">
        <v>12.2</v>
      </c>
      <c r="AC26" s="50">
        <v>12.2</v>
      </c>
      <c r="AD26" s="47"/>
      <c r="AE26" s="46"/>
      <c r="AF26" s="4">
        <v>12.2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5.8</v>
      </c>
      <c r="K28" s="46"/>
      <c r="L28" s="81">
        <v>5.8</v>
      </c>
      <c r="M28" s="46"/>
      <c r="N28" s="81">
        <v>5.8</v>
      </c>
      <c r="O28" s="46"/>
      <c r="P28" s="81">
        <v>5.8</v>
      </c>
      <c r="Q28" s="47"/>
      <c r="R28" s="46"/>
      <c r="S28" s="81">
        <v>5.8</v>
      </c>
      <c r="T28" s="46"/>
      <c r="U28" s="81">
        <v>4.5999999999999996</v>
      </c>
      <c r="V28" s="46"/>
      <c r="W28" s="81">
        <v>4.5999999999999996</v>
      </c>
      <c r="X28" s="47"/>
      <c r="Y28" s="47"/>
      <c r="Z28" s="47"/>
      <c r="AA28" s="46"/>
      <c r="AB28" s="3">
        <v>4.5999999999999996</v>
      </c>
      <c r="AC28" s="50">
        <v>4.5999999999999996</v>
      </c>
      <c r="AD28" s="47"/>
      <c r="AE28" s="46"/>
      <c r="AF28" s="4">
        <v>4.5999999999999996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5.5</v>
      </c>
      <c r="K33" s="46"/>
      <c r="L33" s="82">
        <v>5.5</v>
      </c>
      <c r="M33" s="46"/>
      <c r="N33" s="82">
        <v>5.5</v>
      </c>
      <c r="O33" s="46"/>
      <c r="P33" s="82">
        <v>5.5</v>
      </c>
      <c r="Q33" s="47"/>
      <c r="R33" s="46"/>
      <c r="S33" s="82">
        <v>5.5</v>
      </c>
      <c r="T33" s="46"/>
      <c r="U33" s="82">
        <v>4.3</v>
      </c>
      <c r="V33" s="46"/>
      <c r="W33" s="82">
        <v>4.3</v>
      </c>
      <c r="X33" s="47"/>
      <c r="Y33" s="47"/>
      <c r="Z33" s="47"/>
      <c r="AA33" s="46"/>
      <c r="AB33" s="9">
        <v>4.3</v>
      </c>
      <c r="AC33" s="52">
        <v>4.3</v>
      </c>
      <c r="AD33" s="47"/>
      <c r="AE33" s="46"/>
      <c r="AF33" s="10">
        <v>4.3</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5.5</v>
      </c>
      <c r="K36" s="46"/>
      <c r="L36" s="81">
        <v>5.5</v>
      </c>
      <c r="M36" s="46"/>
      <c r="N36" s="81">
        <v>5.5</v>
      </c>
      <c r="O36" s="46"/>
      <c r="P36" s="81">
        <v>5.5</v>
      </c>
      <c r="Q36" s="47"/>
      <c r="R36" s="46"/>
      <c r="S36" s="81">
        <v>5.5</v>
      </c>
      <c r="T36" s="46"/>
      <c r="U36" s="81">
        <v>4.3</v>
      </c>
      <c r="V36" s="46"/>
      <c r="W36" s="81">
        <v>4.3</v>
      </c>
      <c r="X36" s="47"/>
      <c r="Y36" s="47"/>
      <c r="Z36" s="47"/>
      <c r="AA36" s="46"/>
      <c r="AB36" s="3">
        <v>4.3</v>
      </c>
      <c r="AC36" s="50">
        <v>4.3</v>
      </c>
      <c r="AD36" s="47"/>
      <c r="AE36" s="46"/>
      <c r="AF36" s="4">
        <v>4.3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6.5</v>
      </c>
      <c r="K39" s="46"/>
      <c r="L39" s="81">
        <v>6.5</v>
      </c>
      <c r="M39" s="46"/>
      <c r="N39" s="81">
        <v>6.5</v>
      </c>
      <c r="O39" s="46"/>
      <c r="P39" s="81">
        <v>6.5</v>
      </c>
      <c r="Q39" s="47"/>
      <c r="R39" s="46"/>
      <c r="S39" s="81">
        <v>6.5</v>
      </c>
      <c r="T39" s="46"/>
      <c r="U39" s="81">
        <v>6.5</v>
      </c>
      <c r="V39" s="46"/>
      <c r="W39" s="81">
        <v>6.5</v>
      </c>
      <c r="X39" s="47"/>
      <c r="Y39" s="47"/>
      <c r="Z39" s="47"/>
      <c r="AA39" s="46"/>
      <c r="AB39" s="3">
        <v>6.5</v>
      </c>
      <c r="AC39" s="50">
        <v>6.5</v>
      </c>
      <c r="AD39" s="47"/>
      <c r="AE39" s="46"/>
      <c r="AF39" s="4">
        <v>6.5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qQhNTTWYoGriHids/DHIt0FC+aKeDsAs6HLp2K1J4BmQJV6utRKog+jdDLf1KSYMNqIeaQILU2urjzC0WYi9w==" saltValue="q1URD034zjfm55zgvHNvi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C860015-4EAD-4B19-AD58-41C73434203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MILC - Millchester (66/11kV)</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AK53"/>
  <sheetViews>
    <sheetView showGridLines="0" topLeftCell="A31" zoomScale="190" zoomScaleNormal="19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1418</v>
      </c>
      <c r="J3" s="69"/>
      <c r="K3" s="69"/>
      <c r="L3" s="69"/>
      <c r="M3" s="69"/>
      <c r="N3" s="69"/>
      <c r="O3" s="69"/>
      <c r="P3" s="69"/>
      <c r="Q3" s="69"/>
      <c r="R3" s="69"/>
      <c r="S3" s="69"/>
      <c r="V3" s="71" t="s">
        <v>645</v>
      </c>
      <c r="W3" s="69"/>
      <c r="Y3" s="72" t="s">
        <v>1395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8.1</v>
      </c>
      <c r="K26" s="46"/>
      <c r="L26" s="81">
        <v>8.1</v>
      </c>
      <c r="M26" s="46"/>
      <c r="N26" s="81">
        <v>8.1</v>
      </c>
      <c r="O26" s="46"/>
      <c r="P26" s="81">
        <v>8.1</v>
      </c>
      <c r="Q26" s="47"/>
      <c r="R26" s="46"/>
      <c r="S26" s="81">
        <v>8.1</v>
      </c>
      <c r="T26" s="46"/>
      <c r="U26" s="81">
        <v>9.4</v>
      </c>
      <c r="V26" s="46"/>
      <c r="W26" s="81">
        <v>9.4</v>
      </c>
      <c r="X26" s="47"/>
      <c r="Y26" s="47"/>
      <c r="Z26" s="47"/>
      <c r="AA26" s="46"/>
      <c r="AB26" s="3">
        <v>9.4</v>
      </c>
      <c r="AC26" s="50">
        <v>9.4</v>
      </c>
      <c r="AD26" s="47"/>
      <c r="AE26" s="46"/>
      <c r="AF26" s="4">
        <v>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3.7</v>
      </c>
      <c r="K28" s="46"/>
      <c r="L28" s="81">
        <v>3.6</v>
      </c>
      <c r="M28" s="46"/>
      <c r="N28" s="81">
        <v>3.6</v>
      </c>
      <c r="O28" s="46"/>
      <c r="P28" s="81">
        <v>3.6</v>
      </c>
      <c r="Q28" s="47"/>
      <c r="R28" s="46"/>
      <c r="S28" s="81">
        <v>3.7</v>
      </c>
      <c r="T28" s="46"/>
      <c r="U28" s="81">
        <v>3.4</v>
      </c>
      <c r="V28" s="46"/>
      <c r="W28" s="81">
        <v>3.3</v>
      </c>
      <c r="X28" s="47"/>
      <c r="Y28" s="47"/>
      <c r="Z28" s="47"/>
      <c r="AA28" s="46"/>
      <c r="AB28" s="3">
        <v>3.3</v>
      </c>
      <c r="AC28" s="50">
        <v>3.3</v>
      </c>
      <c r="AD28" s="47"/>
      <c r="AE28" s="46"/>
      <c r="AF28" s="4">
        <v>3.3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3.4</v>
      </c>
      <c r="K33" s="46"/>
      <c r="L33" s="82">
        <v>3.4</v>
      </c>
      <c r="M33" s="46"/>
      <c r="N33" s="82">
        <v>3.3</v>
      </c>
      <c r="O33" s="46"/>
      <c r="P33" s="82">
        <v>3.3</v>
      </c>
      <c r="Q33" s="47"/>
      <c r="R33" s="46"/>
      <c r="S33" s="82">
        <v>3.4</v>
      </c>
      <c r="T33" s="46"/>
      <c r="U33" s="82">
        <v>3.2</v>
      </c>
      <c r="V33" s="46"/>
      <c r="W33" s="82">
        <v>3.2</v>
      </c>
      <c r="X33" s="47"/>
      <c r="Y33" s="47"/>
      <c r="Z33" s="47"/>
      <c r="AA33" s="46"/>
      <c r="AB33" s="9">
        <v>3.2</v>
      </c>
      <c r="AC33" s="52">
        <v>3.2</v>
      </c>
      <c r="AD33" s="47"/>
      <c r="AE33" s="46"/>
      <c r="AF33" s="10">
        <v>3.2</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1163</v>
      </c>
      <c r="K35" s="46"/>
      <c r="L35" s="80" t="s">
        <v>1163</v>
      </c>
      <c r="M35" s="46"/>
      <c r="N35" s="80" t="s">
        <v>1163</v>
      </c>
      <c r="O35" s="46"/>
      <c r="P35" s="80" t="s">
        <v>1163</v>
      </c>
      <c r="Q35" s="47"/>
      <c r="R35" s="46"/>
      <c r="S35" s="80" t="s">
        <v>1163</v>
      </c>
      <c r="T35" s="46"/>
      <c r="U35" s="80" t="s">
        <v>1163</v>
      </c>
      <c r="V35" s="46"/>
      <c r="W35" s="80" t="s">
        <v>1163</v>
      </c>
      <c r="X35" s="47"/>
      <c r="Y35" s="47"/>
      <c r="Z35" s="47"/>
      <c r="AA35" s="46"/>
      <c r="AB35" s="5" t="s">
        <v>1163</v>
      </c>
      <c r="AC35" s="45" t="s">
        <v>1163</v>
      </c>
      <c r="AD35" s="47"/>
      <c r="AE35" s="46"/>
      <c r="AF35" s="6" t="s">
        <v>1163</v>
      </c>
    </row>
    <row r="36" spans="5:37" ht="13.15" customHeight="1" x14ac:dyDescent="0.25">
      <c r="E36" s="48" t="s">
        <v>337</v>
      </c>
      <c r="F36" s="47"/>
      <c r="G36" s="47"/>
      <c r="H36" s="47"/>
      <c r="I36" s="49"/>
      <c r="J36" s="81">
        <v>3.4</v>
      </c>
      <c r="K36" s="46"/>
      <c r="L36" s="81">
        <v>3.4</v>
      </c>
      <c r="M36" s="46"/>
      <c r="N36" s="81">
        <v>3.3</v>
      </c>
      <c r="O36" s="46"/>
      <c r="P36" s="81">
        <v>3.3</v>
      </c>
      <c r="Q36" s="47"/>
      <c r="R36" s="46"/>
      <c r="S36" s="81">
        <v>3.4</v>
      </c>
      <c r="T36" s="46"/>
      <c r="U36" s="81">
        <v>3.2</v>
      </c>
      <c r="V36" s="46"/>
      <c r="W36" s="81">
        <v>3.2</v>
      </c>
      <c r="X36" s="47"/>
      <c r="Y36" s="47"/>
      <c r="Z36" s="47"/>
      <c r="AA36" s="46"/>
      <c r="AB36" s="3">
        <v>3.2</v>
      </c>
      <c r="AC36" s="50">
        <v>3.2</v>
      </c>
      <c r="AD36" s="47"/>
      <c r="AE36" s="46"/>
      <c r="AF36" s="4">
        <v>3.2</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6.5</v>
      </c>
      <c r="K43" s="46"/>
      <c r="L43" s="81">
        <v>6.5</v>
      </c>
      <c r="M43" s="46"/>
      <c r="N43" s="81">
        <v>6.5</v>
      </c>
      <c r="O43" s="46"/>
      <c r="P43" s="81">
        <v>6.5</v>
      </c>
      <c r="Q43" s="47"/>
      <c r="R43" s="46"/>
      <c r="S43" s="81">
        <v>6.5</v>
      </c>
      <c r="T43" s="46"/>
      <c r="U43" s="81">
        <v>6.5</v>
      </c>
      <c r="V43" s="46"/>
      <c r="W43" s="81">
        <v>6.5</v>
      </c>
      <c r="X43" s="47"/>
      <c r="Y43" s="47"/>
      <c r="Z43" s="47"/>
      <c r="AA43" s="46"/>
      <c r="AB43" s="3">
        <v>6.5</v>
      </c>
      <c r="AC43" s="50">
        <v>6.5</v>
      </c>
      <c r="AD43" s="47"/>
      <c r="AE43" s="46"/>
      <c r="AF43" s="4">
        <v>6.5</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mgYACixFf0W52HGilzCqrh69/kNuowodnGHFTuji3HaVEwYSSg49d1OFXhjIdpxYA7aqAwuwLkt7O5kfroEaw==" saltValue="UkAhuVgX+s4Rl5ZR2DHRx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6A4A96B-DEE0-43C8-ACD4-9840596FFD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MILE - Miles (33/11kV)</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AJ53"/>
  <sheetViews>
    <sheetView showGridLines="0" topLeftCell="A3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1422</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1423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5.6</v>
      </c>
      <c r="K26" s="46"/>
      <c r="L26" s="81">
        <v>5.6</v>
      </c>
      <c r="M26" s="46"/>
      <c r="N26" s="81">
        <v>5.6</v>
      </c>
      <c r="O26" s="46"/>
      <c r="P26" s="81">
        <v>5.6</v>
      </c>
      <c r="Q26" s="47"/>
      <c r="R26" s="46"/>
      <c r="S26" s="81">
        <v>5.6</v>
      </c>
      <c r="T26" s="46"/>
      <c r="U26" s="81">
        <v>6.5</v>
      </c>
      <c r="V26" s="46"/>
      <c r="W26" s="81">
        <v>6.5</v>
      </c>
      <c r="X26" s="47"/>
      <c r="Y26" s="47"/>
      <c r="Z26" s="47"/>
      <c r="AA26" s="46"/>
      <c r="AB26" s="3">
        <v>6.5</v>
      </c>
      <c r="AC26" s="50">
        <v>6.5</v>
      </c>
      <c r="AD26" s="47"/>
      <c r="AE26" s="46"/>
      <c r="AF26" s="4">
        <v>6.5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v>
      </c>
      <c r="K28" s="46"/>
      <c r="L28" s="81">
        <v>2</v>
      </c>
      <c r="M28" s="46"/>
      <c r="N28" s="81">
        <v>2</v>
      </c>
      <c r="O28" s="46"/>
      <c r="P28" s="81">
        <v>2</v>
      </c>
      <c r="Q28" s="47"/>
      <c r="R28" s="46"/>
      <c r="S28" s="81">
        <v>2</v>
      </c>
      <c r="T28" s="46"/>
      <c r="U28" s="81">
        <v>1.5</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0.88700000000000001</v>
      </c>
      <c r="K31" s="46"/>
      <c r="L31" s="83">
        <v>0.88700000000000001</v>
      </c>
      <c r="M31" s="46"/>
      <c r="N31" s="83">
        <v>0.88700000000000001</v>
      </c>
      <c r="O31" s="46"/>
      <c r="P31" s="83">
        <v>0.88700000000000001</v>
      </c>
      <c r="Q31" s="47"/>
      <c r="R31" s="46"/>
      <c r="S31" s="83">
        <v>0.877</v>
      </c>
      <c r="T31" s="46"/>
      <c r="U31" s="83">
        <v>0.89100000000000001</v>
      </c>
      <c r="V31" s="46"/>
      <c r="W31" s="83">
        <v>0.871</v>
      </c>
      <c r="X31" s="47"/>
      <c r="Y31" s="47"/>
      <c r="Z31" s="47"/>
      <c r="AA31" s="46"/>
      <c r="AB31" s="7">
        <v>0.871</v>
      </c>
      <c r="AC31" s="53">
        <v>0.871</v>
      </c>
      <c r="AD31" s="47"/>
      <c r="AE31" s="46"/>
      <c r="AF31" s="8">
        <v>0.871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v>
      </c>
      <c r="K33" s="46"/>
      <c r="L33" s="82">
        <v>2</v>
      </c>
      <c r="M33" s="46"/>
      <c r="N33" s="82">
        <v>2</v>
      </c>
      <c r="O33" s="46"/>
      <c r="P33" s="82">
        <v>2</v>
      </c>
      <c r="Q33" s="47"/>
      <c r="R33" s="46"/>
      <c r="S33" s="82">
        <v>2</v>
      </c>
      <c r="T33" s="46"/>
      <c r="U33" s="82">
        <v>1.5</v>
      </c>
      <c r="V33" s="46"/>
      <c r="W33" s="82">
        <v>1.4</v>
      </c>
      <c r="X33" s="47"/>
      <c r="Y33" s="47"/>
      <c r="Z33" s="47"/>
      <c r="AA33" s="46"/>
      <c r="AB33" s="9">
        <v>1.4</v>
      </c>
      <c r="AC33" s="52">
        <v>1.4</v>
      </c>
      <c r="AD33" s="47"/>
      <c r="AE33" s="46"/>
      <c r="AF33" s="10">
        <v>1.4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1425</v>
      </c>
      <c r="K35" s="46"/>
      <c r="L35" s="80" t="s">
        <v>1425</v>
      </c>
      <c r="M35" s="46"/>
      <c r="N35" s="80" t="s">
        <v>1425</v>
      </c>
      <c r="O35" s="46"/>
      <c r="P35" s="80" t="s">
        <v>1425</v>
      </c>
      <c r="Q35" s="47"/>
      <c r="R35" s="46"/>
      <c r="S35" s="80" t="s">
        <v>1425</v>
      </c>
      <c r="T35" s="46"/>
      <c r="U35" s="80" t="s">
        <v>1425</v>
      </c>
      <c r="V35" s="46"/>
      <c r="W35" s="80" t="s">
        <v>1425</v>
      </c>
      <c r="X35" s="47"/>
      <c r="Y35" s="47"/>
      <c r="Z35" s="47"/>
      <c r="AA35" s="46"/>
      <c r="AB35" s="5" t="s">
        <v>1425</v>
      </c>
      <c r="AC35" s="45" t="s">
        <v>1425</v>
      </c>
      <c r="AD35" s="47"/>
      <c r="AE35" s="46"/>
      <c r="AF35" s="6" t="s">
        <v>1425</v>
      </c>
    </row>
    <row r="36" spans="5:32" ht="13.15" customHeight="1" x14ac:dyDescent="0.25">
      <c r="E36" s="48" t="s">
        <v>337</v>
      </c>
      <c r="F36" s="47"/>
      <c r="G36" s="47"/>
      <c r="H36" s="47"/>
      <c r="I36" s="49"/>
      <c r="J36" s="81">
        <v>2</v>
      </c>
      <c r="K36" s="46"/>
      <c r="L36" s="81">
        <v>2</v>
      </c>
      <c r="M36" s="46"/>
      <c r="N36" s="81">
        <v>2</v>
      </c>
      <c r="O36" s="46"/>
      <c r="P36" s="81">
        <v>2</v>
      </c>
      <c r="Q36" s="47"/>
      <c r="R36" s="46"/>
      <c r="S36" s="81">
        <v>2</v>
      </c>
      <c r="T36" s="46"/>
      <c r="U36" s="81">
        <v>1.5</v>
      </c>
      <c r="V36" s="46"/>
      <c r="W36" s="81">
        <v>1.4</v>
      </c>
      <c r="X36" s="47"/>
      <c r="Y36" s="47"/>
      <c r="Z36" s="47"/>
      <c r="AA36" s="46"/>
      <c r="AB36" s="3">
        <v>1.4</v>
      </c>
      <c r="AC36" s="50">
        <v>1.4</v>
      </c>
      <c r="AD36" s="47"/>
      <c r="AE36" s="46"/>
      <c r="AF36" s="4">
        <v>1.4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khI37Vx3OuGr14fFORt/HpmYQPgjSpYCGzTtIfRcziW6SKfMAxTwuoJieBoNQhvtMKDS5HMPBZD/bTL/0sAiw==" saltValue="dC8txH8kwgZuTZyRuuLrv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F929F61-96D2-4C12-89B7-A72A3867DFC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MILL - Millaroo (66/11kV)</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AJ53"/>
  <sheetViews>
    <sheetView showGridLines="0" topLeftCell="A39"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1426</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7.6</v>
      </c>
      <c r="K26" s="46"/>
      <c r="L26" s="81">
        <v>7.6</v>
      </c>
      <c r="M26" s="46"/>
      <c r="N26" s="81">
        <v>7.6</v>
      </c>
      <c r="O26" s="46"/>
      <c r="P26" s="81">
        <v>7.6</v>
      </c>
      <c r="Q26" s="47"/>
      <c r="R26" s="46"/>
      <c r="S26" s="81">
        <v>7.6</v>
      </c>
      <c r="T26" s="46"/>
      <c r="U26" s="81">
        <v>8.5</v>
      </c>
      <c r="V26" s="46"/>
      <c r="W26" s="81">
        <v>8.5</v>
      </c>
      <c r="X26" s="47"/>
      <c r="Y26" s="47"/>
      <c r="Z26" s="47"/>
      <c r="AA26" s="46"/>
      <c r="AB26" s="3">
        <v>8.5</v>
      </c>
      <c r="AC26" s="50">
        <v>8.5</v>
      </c>
      <c r="AD26" s="47"/>
      <c r="AE26" s="46"/>
      <c r="AF26" s="4">
        <v>8.5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3.9</v>
      </c>
      <c r="K28" s="46"/>
      <c r="L28" s="81">
        <v>3.8</v>
      </c>
      <c r="M28" s="46"/>
      <c r="N28" s="81">
        <v>3.8</v>
      </c>
      <c r="O28" s="46"/>
      <c r="P28" s="81">
        <v>3.8</v>
      </c>
      <c r="Q28" s="47"/>
      <c r="R28" s="46"/>
      <c r="S28" s="81">
        <v>3.9</v>
      </c>
      <c r="T28" s="46"/>
      <c r="U28" s="81">
        <v>3.5</v>
      </c>
      <c r="V28" s="46"/>
      <c r="W28" s="81">
        <v>3.5</v>
      </c>
      <c r="X28" s="47"/>
      <c r="Y28" s="47"/>
      <c r="Z28" s="47"/>
      <c r="AA28" s="46"/>
      <c r="AB28" s="3">
        <v>3.4</v>
      </c>
      <c r="AC28" s="50">
        <v>3.5</v>
      </c>
      <c r="AD28" s="47"/>
      <c r="AE28" s="46"/>
      <c r="AF28" s="4">
        <v>3.5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3.7</v>
      </c>
      <c r="K33" s="46"/>
      <c r="L33" s="82">
        <v>3.6</v>
      </c>
      <c r="M33" s="46"/>
      <c r="N33" s="82">
        <v>3.6</v>
      </c>
      <c r="O33" s="46"/>
      <c r="P33" s="82">
        <v>3.6</v>
      </c>
      <c r="Q33" s="47"/>
      <c r="R33" s="46"/>
      <c r="S33" s="82">
        <v>3.7</v>
      </c>
      <c r="T33" s="46"/>
      <c r="U33" s="82">
        <v>3.3</v>
      </c>
      <c r="V33" s="46"/>
      <c r="W33" s="82">
        <v>3.3</v>
      </c>
      <c r="X33" s="47"/>
      <c r="Y33" s="47"/>
      <c r="Z33" s="47"/>
      <c r="AA33" s="46"/>
      <c r="AB33" s="9">
        <v>3.3</v>
      </c>
      <c r="AC33" s="52">
        <v>3.3</v>
      </c>
      <c r="AD33" s="47"/>
      <c r="AE33" s="46"/>
      <c r="AF33" s="10">
        <v>3.3</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2" ht="13.15" customHeight="1" x14ac:dyDescent="0.25">
      <c r="E36" s="48" t="s">
        <v>337</v>
      </c>
      <c r="F36" s="47"/>
      <c r="G36" s="47"/>
      <c r="H36" s="47"/>
      <c r="I36" s="49"/>
      <c r="J36" s="81">
        <v>3.7</v>
      </c>
      <c r="K36" s="46"/>
      <c r="L36" s="81">
        <v>3.6</v>
      </c>
      <c r="M36" s="46"/>
      <c r="N36" s="81">
        <v>3.6</v>
      </c>
      <c r="O36" s="46"/>
      <c r="P36" s="81">
        <v>3.6</v>
      </c>
      <c r="Q36" s="47"/>
      <c r="R36" s="46"/>
      <c r="S36" s="81">
        <v>3.7</v>
      </c>
      <c r="T36" s="46"/>
      <c r="U36" s="81">
        <v>3.3</v>
      </c>
      <c r="V36" s="46"/>
      <c r="W36" s="81">
        <v>3.3</v>
      </c>
      <c r="X36" s="47"/>
      <c r="Y36" s="47"/>
      <c r="Z36" s="47"/>
      <c r="AA36" s="46"/>
      <c r="AB36" s="3">
        <v>3.3</v>
      </c>
      <c r="AC36" s="50">
        <v>3.3</v>
      </c>
      <c r="AD36" s="47"/>
      <c r="AE36" s="46"/>
      <c r="AF36" s="4">
        <v>3.3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mOIkijBXZlSgPEdyDC9g3z1OGGbBbZk6xg88FdLHQV2QzxqwWcclEa0ULMr9oW6Ki4CKsKdrjRC0cXJ1yOuiA==" saltValue="C9Jc+qxLa5rsAklNEcseS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9253FCD-DC62-4FA3-9261-A1CD491FC5B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MILM - Millmerran (33/11kV)</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AJ53"/>
  <sheetViews>
    <sheetView showGridLines="0" topLeftCell="A22"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1429</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1430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0.3</v>
      </c>
      <c r="K28" s="46"/>
      <c r="L28" s="81">
        <v>0.3</v>
      </c>
      <c r="M28" s="46"/>
      <c r="N28" s="81">
        <v>0.3</v>
      </c>
      <c r="O28" s="46"/>
      <c r="P28" s="81">
        <v>0.3</v>
      </c>
      <c r="Q28" s="47"/>
      <c r="R28" s="46"/>
      <c r="S28" s="81">
        <v>0.3</v>
      </c>
      <c r="T28" s="46"/>
      <c r="U28" s="81">
        <v>0.3</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v>
      </c>
      <c r="K31" s="46"/>
      <c r="L31" s="83">
        <v>0.85</v>
      </c>
      <c r="M31" s="46"/>
      <c r="N31" s="83">
        <v>0.85</v>
      </c>
      <c r="O31" s="46"/>
      <c r="P31" s="83">
        <v>0.85</v>
      </c>
      <c r="Q31" s="47"/>
      <c r="R31" s="46"/>
      <c r="S31" s="83">
        <v>0.85</v>
      </c>
      <c r="T31" s="46"/>
      <c r="U31" s="83">
        <v>0.85</v>
      </c>
      <c r="V31" s="46"/>
      <c r="W31" s="83">
        <v>0.85</v>
      </c>
      <c r="X31" s="47"/>
      <c r="Y31" s="47"/>
      <c r="Z31" s="47"/>
      <c r="AA31" s="46"/>
      <c r="AB31" s="7">
        <v>0.85</v>
      </c>
      <c r="AC31" s="53">
        <v>0.85</v>
      </c>
      <c r="AD31" s="47"/>
      <c r="AE31" s="46"/>
      <c r="AF31" s="8">
        <v>0.85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0.3</v>
      </c>
      <c r="K33" s="46"/>
      <c r="L33" s="82">
        <v>0.3</v>
      </c>
      <c r="M33" s="46"/>
      <c r="N33" s="82">
        <v>0.3</v>
      </c>
      <c r="O33" s="46"/>
      <c r="P33" s="82">
        <v>0.3</v>
      </c>
      <c r="Q33" s="47"/>
      <c r="R33" s="46"/>
      <c r="S33" s="82">
        <v>0.3</v>
      </c>
      <c r="T33" s="46"/>
      <c r="U33" s="82">
        <v>0.3</v>
      </c>
      <c r="V33" s="46"/>
      <c r="W33" s="82">
        <v>0.3</v>
      </c>
      <c r="X33" s="47"/>
      <c r="Y33" s="47"/>
      <c r="Z33" s="47"/>
      <c r="AA33" s="46"/>
      <c r="AB33" s="9">
        <v>0.3</v>
      </c>
      <c r="AC33" s="52">
        <v>0.3</v>
      </c>
      <c r="AD33" s="47"/>
      <c r="AE33" s="46"/>
      <c r="AF33" s="10">
        <v>0.3</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1369</v>
      </c>
      <c r="K35" s="46"/>
      <c r="L35" s="80" t="s">
        <v>1369</v>
      </c>
      <c r="M35" s="46"/>
      <c r="N35" s="80" t="s">
        <v>1369</v>
      </c>
      <c r="O35" s="46"/>
      <c r="P35" s="80" t="s">
        <v>1369</v>
      </c>
      <c r="Q35" s="47"/>
      <c r="R35" s="46"/>
      <c r="S35" s="80" t="s">
        <v>1369</v>
      </c>
      <c r="T35" s="46"/>
      <c r="U35" s="80" t="s">
        <v>1369</v>
      </c>
      <c r="V35" s="46"/>
      <c r="W35" s="80" t="s">
        <v>1369</v>
      </c>
      <c r="X35" s="47"/>
      <c r="Y35" s="47"/>
      <c r="Z35" s="47"/>
      <c r="AA35" s="46"/>
      <c r="AB35" s="5" t="s">
        <v>1369</v>
      </c>
      <c r="AC35" s="45" t="s">
        <v>1369</v>
      </c>
      <c r="AD35" s="47"/>
      <c r="AE35" s="46"/>
      <c r="AF35" s="6" t="s">
        <v>1369</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1">
        <v>0.3</v>
      </c>
      <c r="V36" s="46"/>
      <c r="W36" s="81">
        <v>0.3</v>
      </c>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0.25</v>
      </c>
      <c r="K43" s="46"/>
      <c r="L43" s="81">
        <v>0.25</v>
      </c>
      <c r="M43" s="46"/>
      <c r="N43" s="81">
        <v>0.25</v>
      </c>
      <c r="O43" s="46"/>
      <c r="P43" s="81">
        <v>0.25</v>
      </c>
      <c r="Q43" s="47"/>
      <c r="R43" s="46"/>
      <c r="S43" s="81">
        <v>0.25</v>
      </c>
      <c r="T43" s="46"/>
      <c r="U43" s="81">
        <v>0.25</v>
      </c>
      <c r="V43" s="46"/>
      <c r="W43" s="81">
        <v>0.25</v>
      </c>
      <c r="X43" s="47"/>
      <c r="Y43" s="47"/>
      <c r="Z43" s="47"/>
      <c r="AA43" s="46"/>
      <c r="AB43" s="3">
        <v>0.25</v>
      </c>
      <c r="AC43" s="50">
        <v>0.25</v>
      </c>
      <c r="AD43" s="47"/>
      <c r="AE43" s="46"/>
      <c r="AF43" s="4">
        <v>0.25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JFf9e9eRpmAjdYd7h+PWHWJ2GJGQzU511KOqo5xGyO2QyTA/JzxBYhEcaO3Ex7ai5LsQSx7Qg4qNLs4le8KegA==" saltValue="ldJCQsXRkeWxv7gFpBnpE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7E29CA9-3736-4A44-8D89-8690DBA52F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MING - Mingela (66/11kV)</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K53"/>
  <sheetViews>
    <sheetView showGridLines="0" topLeftCell="A31" zoomScale="145" zoomScaleNormal="145" workbookViewId="0">
      <selection activeCell="AL43" sqref="AK43:AL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735</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739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69.900000000000006</v>
      </c>
      <c r="K26" s="46"/>
      <c r="L26" s="81">
        <v>69.900000000000006</v>
      </c>
      <c r="M26" s="46"/>
      <c r="N26" s="81">
        <v>69.900000000000006</v>
      </c>
      <c r="O26" s="46"/>
      <c r="P26" s="81">
        <v>69.900000000000006</v>
      </c>
      <c r="Q26" s="47"/>
      <c r="R26" s="46"/>
      <c r="S26" s="81">
        <v>69.900000000000006</v>
      </c>
      <c r="T26" s="46"/>
      <c r="U26" s="81">
        <v>74.8</v>
      </c>
      <c r="V26" s="46"/>
      <c r="W26" s="81">
        <v>74.8</v>
      </c>
      <c r="X26" s="47"/>
      <c r="Y26" s="47"/>
      <c r="Z26" s="47"/>
      <c r="AA26" s="46"/>
      <c r="AB26" s="3">
        <v>74.8</v>
      </c>
      <c r="AC26" s="50">
        <v>74.8</v>
      </c>
      <c r="AD26" s="47"/>
      <c r="AE26" s="46"/>
      <c r="AF26" s="4">
        <v>74.8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14.8</v>
      </c>
      <c r="K28" s="46"/>
      <c r="L28" s="81">
        <v>14.8</v>
      </c>
      <c r="M28" s="46"/>
      <c r="N28" s="81">
        <v>14.8</v>
      </c>
      <c r="O28" s="46"/>
      <c r="P28" s="81">
        <v>14.9</v>
      </c>
      <c r="Q28" s="47"/>
      <c r="R28" s="46"/>
      <c r="S28" s="81">
        <v>15.1</v>
      </c>
      <c r="T28" s="46"/>
      <c r="U28" s="81">
        <v>15.4</v>
      </c>
      <c r="V28" s="46"/>
      <c r="W28" s="81">
        <v>15.4</v>
      </c>
      <c r="X28" s="47"/>
      <c r="Y28" s="47"/>
      <c r="Z28" s="47"/>
      <c r="AA28" s="46"/>
      <c r="AB28" s="3">
        <v>15.5</v>
      </c>
      <c r="AC28" s="50">
        <v>15.6</v>
      </c>
      <c r="AD28" s="47"/>
      <c r="AE28" s="46"/>
      <c r="AF28" s="4">
        <v>15.7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37.4</v>
      </c>
      <c r="K32" s="46"/>
      <c r="L32" s="81">
        <v>37.4</v>
      </c>
      <c r="M32" s="46"/>
      <c r="N32" s="81">
        <v>37.4</v>
      </c>
      <c r="O32" s="46"/>
      <c r="P32" s="81">
        <v>37.4</v>
      </c>
      <c r="Q32" s="47"/>
      <c r="R32" s="46"/>
      <c r="S32" s="81">
        <v>37.4</v>
      </c>
      <c r="T32" s="46"/>
      <c r="U32" s="81">
        <v>37.4</v>
      </c>
      <c r="V32" s="46"/>
      <c r="W32" s="81">
        <v>37.4</v>
      </c>
      <c r="X32" s="47"/>
      <c r="Y32" s="47"/>
      <c r="Z32" s="47"/>
      <c r="AA32" s="46"/>
      <c r="AB32" s="3">
        <v>37.4</v>
      </c>
      <c r="AC32" s="50">
        <v>37.4</v>
      </c>
      <c r="AD32" s="47"/>
      <c r="AE32" s="46"/>
      <c r="AF32" s="4">
        <v>37.4</v>
      </c>
    </row>
    <row r="33" spans="5:37" ht="13.15" customHeight="1" x14ac:dyDescent="0.25">
      <c r="E33" s="51" t="s">
        <v>331</v>
      </c>
      <c r="F33" s="47"/>
      <c r="G33" s="47"/>
      <c r="H33" s="47"/>
      <c r="I33" s="49"/>
      <c r="J33" s="82">
        <v>14</v>
      </c>
      <c r="K33" s="46"/>
      <c r="L33" s="82">
        <v>14</v>
      </c>
      <c r="M33" s="46"/>
      <c r="N33" s="82">
        <v>14</v>
      </c>
      <c r="O33" s="46"/>
      <c r="P33" s="82">
        <v>14.1</v>
      </c>
      <c r="Q33" s="47"/>
      <c r="R33" s="46"/>
      <c r="S33" s="82">
        <v>14.3</v>
      </c>
      <c r="T33" s="46"/>
      <c r="U33" s="82">
        <v>14.1</v>
      </c>
      <c r="V33" s="46"/>
      <c r="W33" s="82">
        <v>14.1</v>
      </c>
      <c r="X33" s="47"/>
      <c r="Y33" s="47"/>
      <c r="Z33" s="47"/>
      <c r="AA33" s="46"/>
      <c r="AB33" s="9">
        <v>14.2</v>
      </c>
      <c r="AC33" s="52">
        <v>14.4</v>
      </c>
      <c r="AD33" s="47"/>
      <c r="AE33" s="46"/>
      <c r="AF33" s="10">
        <v>14.5</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0SlU7s6g0ayXeoh2HFTkhYD8ok0JSvF2lqaucaKA26iY98UeHSdSBhmI+AJHy1eYHhDC6X2doho/mFYcAVW5Cg==" saltValue="x71ObSYwT0vji1Z84YhOt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13667FC-9989-434F-B5A3-6700EEA20F0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BARG - Bargara (66/11kV)</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1"/>
  <dimension ref="A1:AJ53"/>
  <sheetViews>
    <sheetView showGridLines="0" topLeftCell="A37" zoomScale="175" zoomScaleNormal="17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1432</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6.1</v>
      </c>
      <c r="K26" s="46"/>
      <c r="L26" s="81">
        <v>6.1</v>
      </c>
      <c r="M26" s="46"/>
      <c r="N26" s="81">
        <v>6.1</v>
      </c>
      <c r="O26" s="46"/>
      <c r="P26" s="81">
        <v>6.1</v>
      </c>
      <c r="Q26" s="47"/>
      <c r="R26" s="46"/>
      <c r="S26" s="81">
        <v>6.1</v>
      </c>
      <c r="T26" s="46"/>
      <c r="U26" s="81">
        <v>7</v>
      </c>
      <c r="V26" s="46"/>
      <c r="W26" s="81">
        <v>7</v>
      </c>
      <c r="X26" s="47"/>
      <c r="Y26" s="47"/>
      <c r="Z26" s="47"/>
      <c r="AA26" s="46"/>
      <c r="AB26" s="3">
        <v>7</v>
      </c>
      <c r="AC26" s="50">
        <v>7</v>
      </c>
      <c r="AD26" s="47"/>
      <c r="AE26" s="46"/>
      <c r="AF26" s="4">
        <v>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v>
      </c>
      <c r="K28" s="46"/>
      <c r="L28" s="81">
        <v>3</v>
      </c>
      <c r="M28" s="46"/>
      <c r="N28" s="81">
        <v>3</v>
      </c>
      <c r="O28" s="46"/>
      <c r="P28" s="81">
        <v>3</v>
      </c>
      <c r="Q28" s="47"/>
      <c r="R28" s="46"/>
      <c r="S28" s="81">
        <v>3.1</v>
      </c>
      <c r="T28" s="46"/>
      <c r="U28" s="81">
        <v>1.9</v>
      </c>
      <c r="V28" s="46"/>
      <c r="W28" s="81">
        <v>1.9</v>
      </c>
      <c r="X28" s="47"/>
      <c r="Y28" s="47"/>
      <c r="Z28" s="47"/>
      <c r="AA28" s="46"/>
      <c r="AB28" s="3">
        <v>1.9</v>
      </c>
      <c r="AC28" s="50">
        <v>1.9</v>
      </c>
      <c r="AD28" s="47"/>
      <c r="AE28" s="46"/>
      <c r="AF28" s="4">
        <v>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0.97299999999999998</v>
      </c>
      <c r="K31" s="46"/>
      <c r="L31" s="83">
        <v>0.97299999999999998</v>
      </c>
      <c r="M31" s="46"/>
      <c r="N31" s="83">
        <v>0.97299999999999998</v>
      </c>
      <c r="O31" s="46"/>
      <c r="P31" s="83">
        <v>0.97299999999999998</v>
      </c>
      <c r="Q31" s="47"/>
      <c r="R31" s="46"/>
      <c r="S31" s="83">
        <v>0.97299999999999998</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2.8</v>
      </c>
      <c r="K33" s="46"/>
      <c r="L33" s="82">
        <v>2.8</v>
      </c>
      <c r="M33" s="46"/>
      <c r="N33" s="82">
        <v>2.8</v>
      </c>
      <c r="O33" s="46"/>
      <c r="P33" s="82">
        <v>2.9</v>
      </c>
      <c r="Q33" s="47"/>
      <c r="R33" s="46"/>
      <c r="S33" s="82">
        <v>2.9</v>
      </c>
      <c r="T33" s="46"/>
      <c r="U33" s="82">
        <v>1.8</v>
      </c>
      <c r="V33" s="46"/>
      <c r="W33" s="82">
        <v>1.8</v>
      </c>
      <c r="X33" s="47"/>
      <c r="Y33" s="47"/>
      <c r="Z33" s="47"/>
      <c r="AA33" s="46"/>
      <c r="AB33" s="9">
        <v>1.8</v>
      </c>
      <c r="AC33" s="52">
        <v>1.8</v>
      </c>
      <c r="AD33" s="47"/>
      <c r="AE33" s="46"/>
      <c r="AF33" s="10">
        <v>1.8</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1435</v>
      </c>
      <c r="K35" s="46"/>
      <c r="L35" s="80" t="s">
        <v>1435</v>
      </c>
      <c r="M35" s="46"/>
      <c r="N35" s="80" t="s">
        <v>1435</v>
      </c>
      <c r="O35" s="46"/>
      <c r="P35" s="80" t="s">
        <v>1435</v>
      </c>
      <c r="Q35" s="47"/>
      <c r="R35" s="46"/>
      <c r="S35" s="80" t="s">
        <v>1435</v>
      </c>
      <c r="T35" s="46"/>
      <c r="U35" s="80" t="s">
        <v>1435</v>
      </c>
      <c r="V35" s="46"/>
      <c r="W35" s="80" t="s">
        <v>1435</v>
      </c>
      <c r="X35" s="47"/>
      <c r="Y35" s="47"/>
      <c r="Z35" s="47"/>
      <c r="AA35" s="46"/>
      <c r="AB35" s="5" t="s">
        <v>1435</v>
      </c>
      <c r="AC35" s="45" t="s">
        <v>1435</v>
      </c>
      <c r="AD35" s="47"/>
      <c r="AE35" s="46"/>
      <c r="AF35" s="6" t="s">
        <v>1435</v>
      </c>
    </row>
    <row r="36" spans="5:32" ht="13.15" customHeight="1" x14ac:dyDescent="0.25">
      <c r="E36" s="48" t="s">
        <v>337</v>
      </c>
      <c r="F36" s="47"/>
      <c r="G36" s="47"/>
      <c r="H36" s="47"/>
      <c r="I36" s="49"/>
      <c r="J36" s="81">
        <v>2.8</v>
      </c>
      <c r="K36" s="46"/>
      <c r="L36" s="81">
        <v>2.8</v>
      </c>
      <c r="M36" s="46"/>
      <c r="N36" s="81">
        <v>2.8</v>
      </c>
      <c r="O36" s="46"/>
      <c r="P36" s="81">
        <v>2.9</v>
      </c>
      <c r="Q36" s="47"/>
      <c r="R36" s="46"/>
      <c r="S36" s="81">
        <v>2.9</v>
      </c>
      <c r="T36" s="46"/>
      <c r="U36" s="81">
        <v>1.8</v>
      </c>
      <c r="V36" s="46"/>
      <c r="W36" s="81">
        <v>1.8</v>
      </c>
      <c r="X36" s="47"/>
      <c r="Y36" s="47"/>
      <c r="Z36" s="47"/>
      <c r="AA36" s="46"/>
      <c r="AB36" s="3">
        <v>1.8</v>
      </c>
      <c r="AC36" s="50">
        <v>1.8</v>
      </c>
      <c r="AD36" s="47"/>
      <c r="AE36" s="46"/>
      <c r="AF36" s="4">
        <v>1.8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3.2</v>
      </c>
      <c r="K39" s="46"/>
      <c r="L39" s="81">
        <v>3.2</v>
      </c>
      <c r="M39" s="46"/>
      <c r="N39" s="81">
        <v>3.2</v>
      </c>
      <c r="O39" s="46"/>
      <c r="P39" s="81">
        <v>3.2</v>
      </c>
      <c r="Q39" s="47"/>
      <c r="R39" s="46"/>
      <c r="S39" s="81">
        <v>3.2</v>
      </c>
      <c r="T39" s="46"/>
      <c r="U39" s="81">
        <v>3.2</v>
      </c>
      <c r="V39" s="46"/>
      <c r="W39" s="81">
        <v>3.2</v>
      </c>
      <c r="X39" s="47"/>
      <c r="Y39" s="47"/>
      <c r="Z39" s="47"/>
      <c r="AA39" s="46"/>
      <c r="AB39" s="3">
        <v>3.2</v>
      </c>
      <c r="AC39" s="50">
        <v>3.2</v>
      </c>
      <c r="AD39" s="47"/>
      <c r="AE39" s="46"/>
      <c r="AF39" s="4">
        <v>3.2</v>
      </c>
    </row>
    <row r="40" spans="5:32" x14ac:dyDescent="0.25">
      <c r="E40" s="48" t="s">
        <v>346</v>
      </c>
      <c r="F40" s="47"/>
      <c r="G40" s="47"/>
      <c r="H40" s="47"/>
      <c r="I40" s="49"/>
      <c r="J40" s="81">
        <v>1.6</v>
      </c>
      <c r="K40" s="46"/>
      <c r="L40" s="81">
        <v>1.6</v>
      </c>
      <c r="M40" s="46"/>
      <c r="N40" s="81">
        <v>1.6</v>
      </c>
      <c r="O40" s="46"/>
      <c r="P40" s="81">
        <v>1.6</v>
      </c>
      <c r="Q40" s="47"/>
      <c r="R40" s="46"/>
      <c r="S40" s="81">
        <v>1.6</v>
      </c>
      <c r="T40" s="46"/>
      <c r="U40" s="81">
        <v>1.6</v>
      </c>
      <c r="V40" s="46"/>
      <c r="W40" s="81">
        <v>1.6</v>
      </c>
      <c r="X40" s="47"/>
      <c r="Y40" s="47"/>
      <c r="Z40" s="47"/>
      <c r="AA40" s="46"/>
      <c r="AB40" s="3">
        <v>1.6</v>
      </c>
      <c r="AC40" s="50">
        <v>1.6</v>
      </c>
      <c r="AD40" s="47"/>
      <c r="AE40" s="46"/>
      <c r="AF40" s="4">
        <v>1.6</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6mE3RwPI4BurlrLoK0IsknWDUISc+Q5DPwzoGmHBWwPaS/xtodSpLynKPTDJL77pknrbZl2FO32o6vde19R6A==" saltValue="+HTXpHxzsK0nUgTb3uqTp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C3756C4-D763-4185-B608-58586B6A1C4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MIRA - Mirani (66/11kV)</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AJ53"/>
  <sheetViews>
    <sheetView showGridLines="0" topLeftCell="A28" zoomScale="160" zoomScaleNormal="160"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1436</v>
      </c>
      <c r="J3" s="69"/>
      <c r="K3" s="69"/>
      <c r="L3" s="69"/>
      <c r="M3" s="69"/>
      <c r="N3" s="69"/>
      <c r="O3" s="69"/>
      <c r="P3" s="69"/>
      <c r="Q3" s="69"/>
      <c r="R3" s="69"/>
      <c r="S3" s="69"/>
      <c r="V3" s="71" t="s">
        <v>645</v>
      </c>
      <c r="W3" s="69"/>
      <c r="Y3" s="72" t="s">
        <v>1437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1439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1440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2.2999999999999998</v>
      </c>
      <c r="K26" s="46"/>
      <c r="L26" s="81">
        <v>3.2</v>
      </c>
      <c r="M26" s="46"/>
      <c r="N26" s="81">
        <v>3.2</v>
      </c>
      <c r="O26" s="46"/>
      <c r="P26" s="81">
        <v>3.2</v>
      </c>
      <c r="Q26" s="47"/>
      <c r="R26" s="46"/>
      <c r="S26" s="81">
        <v>3.2</v>
      </c>
      <c r="T26" s="46"/>
      <c r="U26" s="81">
        <v>2.2999999999999998</v>
      </c>
      <c r="V26" s="46"/>
      <c r="W26" s="81">
        <v>3.2</v>
      </c>
      <c r="X26" s="47"/>
      <c r="Y26" s="47"/>
      <c r="Z26" s="47"/>
      <c r="AA26" s="46"/>
      <c r="AB26" s="3">
        <v>3.2</v>
      </c>
      <c r="AC26" s="50">
        <v>3.2</v>
      </c>
      <c r="AD26" s="47"/>
      <c r="AE26" s="46"/>
      <c r="AF26" s="4">
        <v>3.2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v>
      </c>
      <c r="K28" s="46"/>
      <c r="L28" s="81">
        <v>2</v>
      </c>
      <c r="M28" s="46"/>
      <c r="N28" s="81">
        <v>2</v>
      </c>
      <c r="O28" s="46"/>
      <c r="P28" s="81">
        <v>2</v>
      </c>
      <c r="Q28" s="47"/>
      <c r="R28" s="46"/>
      <c r="S28" s="81">
        <v>2</v>
      </c>
      <c r="T28" s="46"/>
      <c r="U28" s="81">
        <v>2.5</v>
      </c>
      <c r="V28" s="46"/>
      <c r="W28" s="81">
        <v>2.5</v>
      </c>
      <c r="X28" s="47"/>
      <c r="Y28" s="47"/>
      <c r="Z28" s="47"/>
      <c r="AA28" s="46"/>
      <c r="AB28" s="3">
        <v>2.5</v>
      </c>
      <c r="AC28" s="50">
        <v>2.5</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1">
        <v>0.2</v>
      </c>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1">
        <v>0.2</v>
      </c>
      <c r="V30" s="46"/>
      <c r="W30" s="80"/>
      <c r="X30" s="47"/>
      <c r="Y30" s="47"/>
      <c r="Z30" s="47"/>
      <c r="AA30" s="46"/>
      <c r="AB30" s="5"/>
      <c r="AC30" s="45"/>
      <c r="AD30" s="47"/>
      <c r="AE30" s="46"/>
      <c r="AF30" s="6"/>
    </row>
    <row r="31" spans="4:32" ht="20.25" customHeight="1" x14ac:dyDescent="0.25">
      <c r="E31" s="48" t="s">
        <v>327</v>
      </c>
      <c r="F31" s="47"/>
      <c r="G31" s="47"/>
      <c r="H31" s="47"/>
      <c r="I31" s="49"/>
      <c r="J31" s="83">
        <v>0.94699999999999995</v>
      </c>
      <c r="K31" s="46"/>
      <c r="L31" s="83">
        <v>0.94699999999999995</v>
      </c>
      <c r="M31" s="46"/>
      <c r="N31" s="83">
        <v>0.94699999999999995</v>
      </c>
      <c r="O31" s="46"/>
      <c r="P31" s="83">
        <v>0.94699999999999995</v>
      </c>
      <c r="Q31" s="47"/>
      <c r="R31" s="46"/>
      <c r="S31" s="83">
        <v>0.94699999999999995</v>
      </c>
      <c r="T31" s="46"/>
      <c r="U31" s="83">
        <v>0.96399999999999997</v>
      </c>
      <c r="V31" s="46"/>
      <c r="W31" s="83">
        <v>0.96399999999999997</v>
      </c>
      <c r="X31" s="47"/>
      <c r="Y31" s="47"/>
      <c r="Z31" s="47"/>
      <c r="AA31" s="46"/>
      <c r="AB31" s="7">
        <v>0.96399999999999997</v>
      </c>
      <c r="AC31" s="53">
        <v>0.96399999999999997</v>
      </c>
      <c r="AD31" s="47"/>
      <c r="AE31" s="46"/>
      <c r="AF31" s="8">
        <v>0.96399999999999997</v>
      </c>
    </row>
    <row r="32" spans="4:32" ht="13.15" customHeight="1" x14ac:dyDescent="0.25">
      <c r="E32" s="48" t="s">
        <v>329</v>
      </c>
      <c r="F32" s="47"/>
      <c r="G32" s="47"/>
      <c r="H32" s="47"/>
      <c r="I32" s="49"/>
      <c r="J32" s="81">
        <v>1.5</v>
      </c>
      <c r="K32" s="46"/>
      <c r="L32" s="81">
        <v>1.5</v>
      </c>
      <c r="M32" s="46"/>
      <c r="N32" s="81">
        <v>1.5</v>
      </c>
      <c r="O32" s="46"/>
      <c r="P32" s="81">
        <v>1.5</v>
      </c>
      <c r="Q32" s="47"/>
      <c r="R32" s="46"/>
      <c r="S32" s="81">
        <v>1.5</v>
      </c>
      <c r="T32" s="46"/>
      <c r="U32" s="81">
        <v>1.5</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1.9</v>
      </c>
      <c r="K33" s="46"/>
      <c r="L33" s="82">
        <v>1.9</v>
      </c>
      <c r="M33" s="46"/>
      <c r="N33" s="82">
        <v>1.9</v>
      </c>
      <c r="O33" s="46"/>
      <c r="P33" s="82">
        <v>1.9</v>
      </c>
      <c r="Q33" s="47"/>
      <c r="R33" s="46"/>
      <c r="S33" s="82">
        <v>1.9</v>
      </c>
      <c r="T33" s="46"/>
      <c r="U33" s="82">
        <v>2.4</v>
      </c>
      <c r="V33" s="46"/>
      <c r="W33" s="82">
        <v>2.4</v>
      </c>
      <c r="X33" s="47"/>
      <c r="Y33" s="47"/>
      <c r="Z33" s="47"/>
      <c r="AA33" s="46"/>
      <c r="AB33" s="9">
        <v>2.4</v>
      </c>
      <c r="AC33" s="52">
        <v>2.2999999999999998</v>
      </c>
      <c r="AD33" s="47"/>
      <c r="AE33" s="46"/>
      <c r="AF33" s="10">
        <v>2.2999999999999998</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682</v>
      </c>
      <c r="K35" s="46"/>
      <c r="L35" s="80" t="s">
        <v>682</v>
      </c>
      <c r="M35" s="46"/>
      <c r="N35" s="80" t="s">
        <v>682</v>
      </c>
      <c r="O35" s="46"/>
      <c r="P35" s="80" t="s">
        <v>682</v>
      </c>
      <c r="Q35" s="47"/>
      <c r="R35" s="46"/>
      <c r="S35" s="80" t="s">
        <v>682</v>
      </c>
      <c r="T35" s="46"/>
      <c r="U35" s="80" t="s">
        <v>682</v>
      </c>
      <c r="V35" s="46"/>
      <c r="W35" s="80" t="s">
        <v>682</v>
      </c>
      <c r="X35" s="47"/>
      <c r="Y35" s="47"/>
      <c r="Z35" s="47"/>
      <c r="AA35" s="46"/>
      <c r="AB35" s="5" t="s">
        <v>682</v>
      </c>
      <c r="AC35" s="45" t="s">
        <v>682</v>
      </c>
      <c r="AD35" s="47"/>
      <c r="AE35" s="46"/>
      <c r="AF35" s="6" t="s">
        <v>682</v>
      </c>
    </row>
    <row r="36" spans="5:32" ht="13.15" customHeight="1" x14ac:dyDescent="0.25">
      <c r="E36" s="48" t="s">
        <v>337</v>
      </c>
      <c r="F36" s="47"/>
      <c r="G36" s="47"/>
      <c r="H36" s="47"/>
      <c r="I36" s="49"/>
      <c r="J36" s="81">
        <v>0.4</v>
      </c>
      <c r="K36" s="46"/>
      <c r="L36" s="81">
        <v>0.4</v>
      </c>
      <c r="M36" s="46"/>
      <c r="N36" s="81">
        <v>0.4</v>
      </c>
      <c r="O36" s="46"/>
      <c r="P36" s="81">
        <v>0.4</v>
      </c>
      <c r="Q36" s="47"/>
      <c r="R36" s="46"/>
      <c r="S36" s="81">
        <v>0.4</v>
      </c>
      <c r="T36" s="46"/>
      <c r="U36" s="81">
        <v>0.9</v>
      </c>
      <c r="V36" s="46"/>
      <c r="W36" s="81">
        <v>2.4</v>
      </c>
      <c r="X36" s="47"/>
      <c r="Y36" s="47"/>
      <c r="Z36" s="47"/>
      <c r="AA36" s="46"/>
      <c r="AB36" s="3">
        <v>2.4</v>
      </c>
      <c r="AC36" s="50">
        <v>2.2999999999999998</v>
      </c>
      <c r="AD36" s="47"/>
      <c r="AE36" s="46"/>
      <c r="AF36" s="4">
        <v>2.2999999999999998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13</v>
      </c>
      <c r="M40" s="46"/>
      <c r="N40" s="81">
        <v>13</v>
      </c>
      <c r="O40" s="46"/>
      <c r="P40" s="81">
        <v>13</v>
      </c>
      <c r="Q40" s="47"/>
      <c r="R40" s="46"/>
      <c r="S40" s="81">
        <v>13</v>
      </c>
      <c r="T40" s="46"/>
      <c r="U40" s="81">
        <v>1</v>
      </c>
      <c r="V40" s="46"/>
      <c r="W40" s="81">
        <v>13</v>
      </c>
      <c r="X40" s="47"/>
      <c r="Y40" s="47"/>
      <c r="Z40" s="47"/>
      <c r="AA40" s="46"/>
      <c r="AB40" s="3">
        <v>13</v>
      </c>
      <c r="AC40" s="50">
        <v>13</v>
      </c>
      <c r="AD40" s="47"/>
      <c r="AE40" s="46"/>
      <c r="AF40" s="4">
        <v>13</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3.2</v>
      </c>
      <c r="M43" s="46"/>
      <c r="N43" s="81">
        <v>3.2</v>
      </c>
      <c r="O43" s="46"/>
      <c r="P43" s="81">
        <v>3.2</v>
      </c>
      <c r="Q43" s="47"/>
      <c r="R43" s="46"/>
      <c r="S43" s="81">
        <v>3.2</v>
      </c>
      <c r="T43" s="46"/>
      <c r="U43" s="81">
        <v>1.5</v>
      </c>
      <c r="V43" s="46"/>
      <c r="W43" s="81">
        <v>3.2</v>
      </c>
      <c r="X43" s="47"/>
      <c r="Y43" s="47"/>
      <c r="Z43" s="47"/>
      <c r="AA43" s="46"/>
      <c r="AB43" s="3">
        <v>3.2</v>
      </c>
      <c r="AC43" s="50">
        <v>3.2</v>
      </c>
      <c r="AD43" s="47"/>
      <c r="AE43" s="46"/>
      <c r="AF43" s="4">
        <v>3.2</v>
      </c>
    </row>
    <row r="44" spans="5:32" ht="20.100000000000001" customHeight="1" x14ac:dyDescent="0.25">
      <c r="E44" s="48" t="s">
        <v>310</v>
      </c>
      <c r="F44" s="47"/>
      <c r="G44" s="47"/>
      <c r="H44" s="47"/>
      <c r="I44" s="49"/>
      <c r="J44" s="81">
        <v>0.75</v>
      </c>
      <c r="K44" s="46"/>
      <c r="L44" s="81">
        <v>0</v>
      </c>
      <c r="M44" s="46"/>
      <c r="N44" s="81">
        <v>0</v>
      </c>
      <c r="O44" s="46"/>
      <c r="P44" s="81">
        <v>0</v>
      </c>
      <c r="Q44" s="47"/>
      <c r="R44" s="46"/>
      <c r="S44" s="81">
        <v>0</v>
      </c>
      <c r="T44" s="46"/>
      <c r="U44" s="81">
        <v>0.8</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87" t="s">
        <v>893</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JAGcBpBcVowy8UcGKBUdxe2c4CTZ8/MWwTj/s0Yl9yTLObPIbVxhtGSqWmDTYiQAI+j5Mm4nvOnwNneeVPiDA==" saltValue="p9rFQ4j4H9jj7B5+3aRH7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B79509C-D7F6-4510-8095-E073CEB192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MITC - Mitchell (33/11kV)</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dimension ref="A1:AJ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1441</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9.1</v>
      </c>
      <c r="K26" s="46"/>
      <c r="L26" s="81">
        <v>9.1</v>
      </c>
      <c r="M26" s="46"/>
      <c r="N26" s="81">
        <v>9.1</v>
      </c>
      <c r="O26" s="46"/>
      <c r="P26" s="81">
        <v>9.1</v>
      </c>
      <c r="Q26" s="47"/>
      <c r="R26" s="46"/>
      <c r="S26" s="81">
        <v>9.1</v>
      </c>
      <c r="T26" s="46"/>
      <c r="U26" s="81">
        <v>9.4</v>
      </c>
      <c r="V26" s="46"/>
      <c r="W26" s="81">
        <v>9.4</v>
      </c>
      <c r="X26" s="47"/>
      <c r="Y26" s="47"/>
      <c r="Z26" s="47"/>
      <c r="AA26" s="46"/>
      <c r="AB26" s="3">
        <v>9.4</v>
      </c>
      <c r="AC26" s="50">
        <v>9.4</v>
      </c>
      <c r="AD26" s="47"/>
      <c r="AE26" s="46"/>
      <c r="AF26" s="4">
        <v>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v>
      </c>
      <c r="K28" s="46"/>
      <c r="L28" s="81">
        <v>2</v>
      </c>
      <c r="M28" s="46"/>
      <c r="N28" s="81">
        <v>2</v>
      </c>
      <c r="O28" s="46"/>
      <c r="P28" s="81">
        <v>2</v>
      </c>
      <c r="Q28" s="47"/>
      <c r="R28" s="46"/>
      <c r="S28" s="81">
        <v>2.1</v>
      </c>
      <c r="T28" s="46"/>
      <c r="U28" s="81">
        <v>2.6</v>
      </c>
      <c r="V28" s="46"/>
      <c r="W28" s="81">
        <v>2.5</v>
      </c>
      <c r="X28" s="47"/>
      <c r="Y28" s="47"/>
      <c r="Z28" s="47"/>
      <c r="AA28" s="46"/>
      <c r="AB28" s="3">
        <v>2.5</v>
      </c>
      <c r="AC28" s="50">
        <v>2.5</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v>
      </c>
      <c r="K33" s="46"/>
      <c r="L33" s="82">
        <v>2</v>
      </c>
      <c r="M33" s="46"/>
      <c r="N33" s="82">
        <v>1.9</v>
      </c>
      <c r="O33" s="46"/>
      <c r="P33" s="82">
        <v>2</v>
      </c>
      <c r="Q33" s="47"/>
      <c r="R33" s="46"/>
      <c r="S33" s="82">
        <v>2</v>
      </c>
      <c r="T33" s="46"/>
      <c r="U33" s="82">
        <v>2.4</v>
      </c>
      <c r="V33" s="46"/>
      <c r="W33" s="82">
        <v>2.4</v>
      </c>
      <c r="X33" s="47"/>
      <c r="Y33" s="47"/>
      <c r="Z33" s="47"/>
      <c r="AA33" s="46"/>
      <c r="AB33" s="9">
        <v>2.4</v>
      </c>
      <c r="AC33" s="52">
        <v>2.4</v>
      </c>
      <c r="AD33" s="47"/>
      <c r="AE33" s="46"/>
      <c r="AF33" s="10">
        <v>2.4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1444</v>
      </c>
      <c r="K35" s="46"/>
      <c r="L35" s="80" t="s">
        <v>1444</v>
      </c>
      <c r="M35" s="46"/>
      <c r="N35" s="80" t="s">
        <v>1444</v>
      </c>
      <c r="O35" s="46"/>
      <c r="P35" s="80" t="s">
        <v>1444</v>
      </c>
      <c r="Q35" s="47"/>
      <c r="R35" s="46"/>
      <c r="S35" s="80" t="s">
        <v>1444</v>
      </c>
      <c r="T35" s="46"/>
      <c r="U35" s="80" t="s">
        <v>1444</v>
      </c>
      <c r="V35" s="46"/>
      <c r="W35" s="80" t="s">
        <v>1444</v>
      </c>
      <c r="X35" s="47"/>
      <c r="Y35" s="47"/>
      <c r="Z35" s="47"/>
      <c r="AA35" s="46"/>
      <c r="AB35" s="5" t="s">
        <v>1444</v>
      </c>
      <c r="AC35" s="45" t="s">
        <v>1444</v>
      </c>
      <c r="AD35" s="47"/>
      <c r="AE35" s="46"/>
      <c r="AF35" s="6" t="s">
        <v>1444</v>
      </c>
    </row>
    <row r="36" spans="5:32" ht="13.15" customHeight="1" x14ac:dyDescent="0.25">
      <c r="E36" s="48" t="s">
        <v>337</v>
      </c>
      <c r="F36" s="47"/>
      <c r="G36" s="47"/>
      <c r="H36" s="47"/>
      <c r="I36" s="49"/>
      <c r="J36" s="81">
        <v>2</v>
      </c>
      <c r="K36" s="46"/>
      <c r="L36" s="81">
        <v>2</v>
      </c>
      <c r="M36" s="46"/>
      <c r="N36" s="81">
        <v>1.9</v>
      </c>
      <c r="O36" s="46"/>
      <c r="P36" s="81">
        <v>2</v>
      </c>
      <c r="Q36" s="47"/>
      <c r="R36" s="46"/>
      <c r="S36" s="81">
        <v>2</v>
      </c>
      <c r="T36" s="46"/>
      <c r="U36" s="81">
        <v>2.4</v>
      </c>
      <c r="V36" s="46"/>
      <c r="W36" s="81">
        <v>2.4</v>
      </c>
      <c r="X36" s="47"/>
      <c r="Y36" s="47"/>
      <c r="Z36" s="47"/>
      <c r="AA36" s="46"/>
      <c r="AB36" s="3">
        <v>2.4</v>
      </c>
      <c r="AC36" s="50">
        <v>2.4</v>
      </c>
      <c r="AD36" s="47"/>
      <c r="AE36" s="46"/>
      <c r="AF36" s="4">
        <v>2.4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1.6</v>
      </c>
      <c r="K38" s="46"/>
      <c r="L38" s="81">
        <v>1.6</v>
      </c>
      <c r="M38" s="46"/>
      <c r="N38" s="81">
        <v>1.6</v>
      </c>
      <c r="O38" s="46"/>
      <c r="P38" s="81">
        <v>1.6</v>
      </c>
      <c r="Q38" s="47"/>
      <c r="R38" s="46"/>
      <c r="S38" s="81">
        <v>1.6</v>
      </c>
      <c r="T38" s="46"/>
      <c r="U38" s="81">
        <v>1.6</v>
      </c>
      <c r="V38" s="46"/>
      <c r="W38" s="81">
        <v>1.6</v>
      </c>
      <c r="X38" s="47"/>
      <c r="Y38" s="47"/>
      <c r="Z38" s="47"/>
      <c r="AA38" s="46"/>
      <c r="AB38" s="3">
        <v>1.6</v>
      </c>
      <c r="AC38" s="50">
        <v>1.6</v>
      </c>
      <c r="AD38" s="47"/>
      <c r="AE38" s="46"/>
      <c r="AF38" s="4">
        <v>1.6</v>
      </c>
    </row>
    <row r="39" spans="5:32" x14ac:dyDescent="0.25">
      <c r="E39" s="48" t="s">
        <v>344</v>
      </c>
      <c r="F39" s="47"/>
      <c r="G39" s="47"/>
      <c r="H39" s="47"/>
      <c r="I39" s="49"/>
      <c r="J39" s="81">
        <v>3.1</v>
      </c>
      <c r="K39" s="46"/>
      <c r="L39" s="81">
        <v>3.1</v>
      </c>
      <c r="M39" s="46"/>
      <c r="N39" s="81">
        <v>3.1</v>
      </c>
      <c r="O39" s="46"/>
      <c r="P39" s="81">
        <v>3.1</v>
      </c>
      <c r="Q39" s="47"/>
      <c r="R39" s="46"/>
      <c r="S39" s="81">
        <v>3.1</v>
      </c>
      <c r="T39" s="46"/>
      <c r="U39" s="81">
        <v>3.1</v>
      </c>
      <c r="V39" s="46"/>
      <c r="W39" s="81">
        <v>3.1</v>
      </c>
      <c r="X39" s="47"/>
      <c r="Y39" s="47"/>
      <c r="Z39" s="47"/>
      <c r="AA39" s="46"/>
      <c r="AB39" s="3">
        <v>3.1</v>
      </c>
      <c r="AC39" s="50">
        <v>3.1</v>
      </c>
      <c r="AD39" s="47"/>
      <c r="AE39" s="46"/>
      <c r="AF39" s="4">
        <v>3.1</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6iC0yRDMPpmmIooNE2OTCJ4Qi9n9w3XLMw/Vmj5VQ5C07Mb6Y+fJ3aJGiHkKxFwbZGKf/jvs/BsvxyMtiqsig==" saltValue="4TzIOntza93EoqFapmMaI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05F956F-3CAA-42F0-AE5C-A503A2373C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MIVA - Miriam Vale (66/22kV)</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dimension ref="A1:AJ53"/>
  <sheetViews>
    <sheetView showGridLines="0" topLeftCell="A28" zoomScale="130" zoomScaleNormal="130" workbookViewId="0">
      <selection activeCell="AK43" sqref="AK43: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1445</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1446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39</v>
      </c>
      <c r="K26" s="46"/>
      <c r="L26" s="81">
        <v>39</v>
      </c>
      <c r="M26" s="46"/>
      <c r="N26" s="81">
        <v>39</v>
      </c>
      <c r="O26" s="46"/>
      <c r="P26" s="81">
        <v>39</v>
      </c>
      <c r="Q26" s="47"/>
      <c r="R26" s="46"/>
      <c r="S26" s="81">
        <v>39</v>
      </c>
      <c r="T26" s="46"/>
      <c r="U26" s="81">
        <v>42</v>
      </c>
      <c r="V26" s="46"/>
      <c r="W26" s="81">
        <v>42</v>
      </c>
      <c r="X26" s="47"/>
      <c r="Y26" s="47"/>
      <c r="Z26" s="47"/>
      <c r="AA26" s="46"/>
      <c r="AB26" s="3">
        <v>42</v>
      </c>
      <c r="AC26" s="50">
        <v>42</v>
      </c>
      <c r="AD26" s="47"/>
      <c r="AE26" s="46"/>
      <c r="AF26" s="4">
        <v>42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13.8</v>
      </c>
      <c r="K28" s="46"/>
      <c r="L28" s="81">
        <v>13.7</v>
      </c>
      <c r="M28" s="46"/>
      <c r="N28" s="81">
        <v>13.7</v>
      </c>
      <c r="O28" s="46"/>
      <c r="P28" s="81">
        <v>13.7</v>
      </c>
      <c r="Q28" s="47"/>
      <c r="R28" s="46"/>
      <c r="S28" s="81">
        <v>13.8</v>
      </c>
      <c r="T28" s="46"/>
      <c r="U28" s="81">
        <v>9.1</v>
      </c>
      <c r="V28" s="46"/>
      <c r="W28" s="81">
        <v>9.1</v>
      </c>
      <c r="X28" s="47"/>
      <c r="Y28" s="47"/>
      <c r="Z28" s="47"/>
      <c r="AA28" s="46"/>
      <c r="AB28" s="3">
        <v>9</v>
      </c>
      <c r="AC28" s="50">
        <v>9</v>
      </c>
      <c r="AD28" s="47"/>
      <c r="AE28" s="46"/>
      <c r="AF28" s="4">
        <v>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27.9</v>
      </c>
      <c r="K32" s="46"/>
      <c r="L32" s="81">
        <v>27.9</v>
      </c>
      <c r="M32" s="46"/>
      <c r="N32" s="81">
        <v>27.9</v>
      </c>
      <c r="O32" s="46"/>
      <c r="P32" s="81">
        <v>27.9</v>
      </c>
      <c r="Q32" s="47"/>
      <c r="R32" s="46"/>
      <c r="S32" s="81">
        <v>27.9</v>
      </c>
      <c r="T32" s="46"/>
      <c r="U32" s="81">
        <v>27.9</v>
      </c>
      <c r="V32" s="46"/>
      <c r="W32" s="81">
        <v>27.9</v>
      </c>
      <c r="X32" s="47"/>
      <c r="Y32" s="47"/>
      <c r="Z32" s="47"/>
      <c r="AA32" s="46"/>
      <c r="AB32" s="3">
        <v>27.9</v>
      </c>
      <c r="AC32" s="50">
        <v>27.9</v>
      </c>
      <c r="AD32" s="47"/>
      <c r="AE32" s="46"/>
      <c r="AF32" s="4">
        <v>27.9</v>
      </c>
    </row>
    <row r="33" spans="5:32" ht="13.15" customHeight="1" x14ac:dyDescent="0.25">
      <c r="E33" s="51" t="s">
        <v>331</v>
      </c>
      <c r="F33" s="47"/>
      <c r="G33" s="47"/>
      <c r="H33" s="47"/>
      <c r="I33" s="49"/>
      <c r="J33" s="82">
        <v>12.8</v>
      </c>
      <c r="K33" s="46"/>
      <c r="L33" s="82">
        <v>12.7</v>
      </c>
      <c r="M33" s="46"/>
      <c r="N33" s="82">
        <v>12.6</v>
      </c>
      <c r="O33" s="46"/>
      <c r="P33" s="82">
        <v>12.6</v>
      </c>
      <c r="Q33" s="47"/>
      <c r="R33" s="46"/>
      <c r="S33" s="82">
        <v>12.8</v>
      </c>
      <c r="T33" s="46"/>
      <c r="U33" s="82">
        <v>8.6</v>
      </c>
      <c r="V33" s="46"/>
      <c r="W33" s="82">
        <v>8.6</v>
      </c>
      <c r="X33" s="47"/>
      <c r="Y33" s="47"/>
      <c r="Z33" s="47"/>
      <c r="AA33" s="46"/>
      <c r="AB33" s="9">
        <v>8.6</v>
      </c>
      <c r="AC33" s="52">
        <v>8.6</v>
      </c>
      <c r="AD33" s="47"/>
      <c r="AE33" s="46"/>
      <c r="AF33" s="10">
        <v>8.5</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2" ht="20.100000000000001" customHeight="1" x14ac:dyDescent="0.25">
      <c r="E44" s="48" t="s">
        <v>310</v>
      </c>
      <c r="F44" s="47"/>
      <c r="G44" s="47"/>
      <c r="H44" s="47"/>
      <c r="I44" s="49"/>
      <c r="J44" s="81">
        <v>12.5</v>
      </c>
      <c r="K44" s="46"/>
      <c r="L44" s="81">
        <v>12.5</v>
      </c>
      <c r="M44" s="46"/>
      <c r="N44" s="81">
        <v>12.5</v>
      </c>
      <c r="O44" s="46"/>
      <c r="P44" s="81">
        <v>12.5</v>
      </c>
      <c r="Q44" s="47"/>
      <c r="R44" s="46"/>
      <c r="S44" s="81">
        <v>12.5</v>
      </c>
      <c r="T44" s="46"/>
      <c r="U44" s="81">
        <v>12.5</v>
      </c>
      <c r="V44" s="46"/>
      <c r="W44" s="81">
        <v>12.5</v>
      </c>
      <c r="X44" s="47"/>
      <c r="Y44" s="47"/>
      <c r="Z44" s="47"/>
      <c r="AA44" s="46"/>
      <c r="AB44" s="3">
        <v>12.5</v>
      </c>
      <c r="AC44" s="50">
        <v>12.5</v>
      </c>
      <c r="AD44" s="47"/>
      <c r="AE44" s="46"/>
      <c r="AF44" s="4">
        <v>12.5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UJPtrgUNijKKMFoPVf15qWXiP0ty85ukewJHw9TerWzCJjNLCvkzA88KXgWpsDZVxjfSkLt5p/qKIQTIw6veQ==" saltValue="EkWlZxY4W6CtCYFf68JAI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26EC6B3-F0C3-48F8-B584-C4794DC195E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MOBA - Mt Bassett (33/11kV)</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AJ53"/>
  <sheetViews>
    <sheetView showGridLines="0" topLeftCell="A25"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1449</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1452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v>
      </c>
      <c r="K26" s="46"/>
      <c r="L26" s="81">
        <v>1.5</v>
      </c>
      <c r="M26" s="46"/>
      <c r="N26" s="81">
        <v>1.5</v>
      </c>
      <c r="O26" s="46"/>
      <c r="P26" s="81">
        <v>1.5</v>
      </c>
      <c r="Q26" s="47"/>
      <c r="R26" s="46"/>
      <c r="S26" s="81">
        <v>1.5</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v>
      </c>
      <c r="K28" s="46"/>
      <c r="L28" s="81">
        <v>1.2</v>
      </c>
      <c r="M28" s="46"/>
      <c r="N28" s="81">
        <v>1.2</v>
      </c>
      <c r="O28" s="46"/>
      <c r="P28" s="81">
        <v>1.2</v>
      </c>
      <c r="Q28" s="47"/>
      <c r="R28" s="46"/>
      <c r="S28" s="81">
        <v>1.2</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v>
      </c>
      <c r="K31" s="46"/>
      <c r="L31" s="83">
        <v>0.96</v>
      </c>
      <c r="M31" s="46"/>
      <c r="N31" s="83">
        <v>0.96</v>
      </c>
      <c r="O31" s="46"/>
      <c r="P31" s="83">
        <v>0.96</v>
      </c>
      <c r="Q31" s="47"/>
      <c r="R31" s="46"/>
      <c r="S31" s="83">
        <v>0.96</v>
      </c>
      <c r="T31" s="46"/>
      <c r="U31" s="83">
        <v>0.97899999999999998</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1.2</v>
      </c>
      <c r="K33" s="46"/>
      <c r="L33" s="82">
        <v>1.2</v>
      </c>
      <c r="M33" s="46"/>
      <c r="N33" s="82">
        <v>1.2</v>
      </c>
      <c r="O33" s="46"/>
      <c r="P33" s="82">
        <v>1.2</v>
      </c>
      <c r="Q33" s="47"/>
      <c r="R33" s="46"/>
      <c r="S33" s="82">
        <v>1.2</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1.2</v>
      </c>
      <c r="K36" s="46"/>
      <c r="L36" s="81">
        <v>1.2</v>
      </c>
      <c r="M36" s="46"/>
      <c r="N36" s="81">
        <v>1.2</v>
      </c>
      <c r="O36" s="46"/>
      <c r="P36" s="81">
        <v>1.2</v>
      </c>
      <c r="Q36" s="47"/>
      <c r="R36" s="46"/>
      <c r="S36" s="81">
        <v>1.2</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3.1</v>
      </c>
      <c r="K43" s="46"/>
      <c r="L43" s="81">
        <v>3.1</v>
      </c>
      <c r="M43" s="46"/>
      <c r="N43" s="81">
        <v>0</v>
      </c>
      <c r="O43" s="46"/>
      <c r="P43" s="81">
        <v>3.1</v>
      </c>
      <c r="Q43" s="47"/>
      <c r="R43" s="46"/>
      <c r="S43" s="81">
        <v>3.1</v>
      </c>
      <c r="T43" s="46"/>
      <c r="U43" s="81">
        <v>3.1</v>
      </c>
      <c r="V43" s="46"/>
      <c r="W43" s="81">
        <v>3.1</v>
      </c>
      <c r="X43" s="47"/>
      <c r="Y43" s="47"/>
      <c r="Z43" s="47"/>
      <c r="AA43" s="46"/>
      <c r="AB43" s="3">
        <v>3.1</v>
      </c>
      <c r="AC43" s="50">
        <v>3.1</v>
      </c>
      <c r="AD43" s="47"/>
      <c r="AE43" s="46"/>
      <c r="AF43" s="4">
        <v>3.1</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HcPxAsFINgSrBjGdr0bewk9463iFHF4ofBndJQ2/7QRPX+0zSE3DRrJEFZWD1vt/Wc/K5Bxf6kpS9PnMaj1mA==" saltValue="Luj2I5tMAsVKUwkq0iMz3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0394B5D-FB3B-4F60-ACCC-9E08EB49F32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MODA - Monduran Dam (66/11kV)</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AJ53"/>
  <sheetViews>
    <sheetView showGridLines="0" topLeftCell="A23"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1453</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1131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1454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1455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0.7</v>
      </c>
      <c r="K26" s="46"/>
      <c r="L26" s="81">
        <v>0.7</v>
      </c>
      <c r="M26" s="46"/>
      <c r="N26" s="81">
        <v>0.7</v>
      </c>
      <c r="O26" s="46"/>
      <c r="P26" s="81">
        <v>0.7</v>
      </c>
      <c r="Q26" s="47"/>
      <c r="R26" s="46"/>
      <c r="S26" s="81">
        <v>0.7</v>
      </c>
      <c r="T26" s="46"/>
      <c r="U26" s="81">
        <v>0.7</v>
      </c>
      <c r="V26" s="46"/>
      <c r="W26" s="81">
        <v>0.7</v>
      </c>
      <c r="X26" s="47"/>
      <c r="Y26" s="47"/>
      <c r="Z26" s="47"/>
      <c r="AA26" s="46"/>
      <c r="AB26" s="3">
        <v>0.7</v>
      </c>
      <c r="AC26" s="50">
        <v>0.7</v>
      </c>
      <c r="AD26" s="47"/>
      <c r="AE26" s="46"/>
      <c r="AF26" s="4">
        <v>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0.1</v>
      </c>
      <c r="K28" s="46"/>
      <c r="L28" s="81">
        <v>0.1</v>
      </c>
      <c r="M28" s="46"/>
      <c r="N28" s="81">
        <v>0.1</v>
      </c>
      <c r="O28" s="46"/>
      <c r="P28" s="81">
        <v>0.1</v>
      </c>
      <c r="Q28" s="47"/>
      <c r="R28" s="46"/>
      <c r="S28" s="81">
        <v>0.1</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v>
      </c>
      <c r="K31" s="46"/>
      <c r="L31" s="83">
        <v>0.9</v>
      </c>
      <c r="M31" s="46"/>
      <c r="N31" s="83">
        <v>0.9</v>
      </c>
      <c r="O31" s="46"/>
      <c r="P31" s="83">
        <v>0.9</v>
      </c>
      <c r="Q31" s="47"/>
      <c r="R31" s="46"/>
      <c r="S31" s="83">
        <v>0.9</v>
      </c>
      <c r="T31" s="46"/>
      <c r="U31" s="83">
        <v>0.75600000000000001</v>
      </c>
      <c r="V31" s="46"/>
      <c r="W31" s="83">
        <v>0.75600000000000001</v>
      </c>
      <c r="X31" s="47"/>
      <c r="Y31" s="47"/>
      <c r="Z31" s="47"/>
      <c r="AA31" s="46"/>
      <c r="AB31" s="7">
        <v>0.75600000000000001</v>
      </c>
      <c r="AC31" s="53">
        <v>0.75600000000000001</v>
      </c>
      <c r="AD31" s="47"/>
      <c r="AE31" s="46"/>
      <c r="AF31" s="8">
        <v>0.75600000000000001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0.1</v>
      </c>
      <c r="K33" s="46"/>
      <c r="L33" s="82">
        <v>0.1</v>
      </c>
      <c r="M33" s="46"/>
      <c r="N33" s="82">
        <v>0.1</v>
      </c>
      <c r="O33" s="46"/>
      <c r="P33" s="82">
        <v>0.1</v>
      </c>
      <c r="Q33" s="47"/>
      <c r="R33" s="46"/>
      <c r="S33" s="82">
        <v>0.1</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1077</v>
      </c>
      <c r="K35" s="46"/>
      <c r="L35" s="80" t="s">
        <v>1077</v>
      </c>
      <c r="M35" s="46"/>
      <c r="N35" s="80" t="s">
        <v>1077</v>
      </c>
      <c r="O35" s="46"/>
      <c r="P35" s="80" t="s">
        <v>1077</v>
      </c>
      <c r="Q35" s="47"/>
      <c r="R35" s="46"/>
      <c r="S35" s="80" t="s">
        <v>1077</v>
      </c>
      <c r="T35" s="46"/>
      <c r="U35" s="80" t="s">
        <v>1077</v>
      </c>
      <c r="V35" s="46"/>
      <c r="W35" s="80" t="s">
        <v>1077</v>
      </c>
      <c r="X35" s="47"/>
      <c r="Y35" s="47"/>
      <c r="Z35" s="47"/>
      <c r="AA35" s="46"/>
      <c r="AB35" s="5" t="s">
        <v>1077</v>
      </c>
      <c r="AC35" s="45" t="s">
        <v>1077</v>
      </c>
      <c r="AD35" s="47"/>
      <c r="AE35" s="46"/>
      <c r="AF35" s="6" t="s">
        <v>1077</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0.63</v>
      </c>
      <c r="K43" s="46"/>
      <c r="L43" s="81">
        <v>0.63</v>
      </c>
      <c r="M43" s="46"/>
      <c r="N43" s="81">
        <v>0.63</v>
      </c>
      <c r="O43" s="46"/>
      <c r="P43" s="81">
        <v>0.63</v>
      </c>
      <c r="Q43" s="47"/>
      <c r="R43" s="46"/>
      <c r="S43" s="81">
        <v>0.63</v>
      </c>
      <c r="T43" s="46"/>
      <c r="U43" s="81">
        <v>0.63</v>
      </c>
      <c r="V43" s="46"/>
      <c r="W43" s="81">
        <v>0.63</v>
      </c>
      <c r="X43" s="47"/>
      <c r="Y43" s="47"/>
      <c r="Z43" s="47"/>
      <c r="AA43" s="46"/>
      <c r="AB43" s="3">
        <v>0.63</v>
      </c>
      <c r="AC43" s="50">
        <v>0.63</v>
      </c>
      <c r="AD43" s="47"/>
      <c r="AE43" s="46"/>
      <c r="AF43" s="4">
        <v>0.63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XOGaTKzK7x3Qw4q1xg/aEcKQTABqFOXT49wc/zg5ObIJ4YkbgNIiYXZqAQFZLdz+gDKVFQCydKfG91uKPl39Q==" saltValue="0A+vpNcgO75/zme360BdW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19B6B44-E070-4405-B9FF-7BC59713711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MOFO - Mount Fox (66/33kV)</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A1:AK53"/>
  <sheetViews>
    <sheetView showGridLines="0" topLeftCell="A23" zoomScale="145" zoomScaleNormal="145" workbookViewId="0">
      <selection activeCell="AK42" sqref="AK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1456</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1458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1459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8.5</v>
      </c>
      <c r="K26" s="46"/>
      <c r="L26" s="81">
        <v>8.5</v>
      </c>
      <c r="M26" s="46"/>
      <c r="N26" s="81">
        <v>8.5</v>
      </c>
      <c r="O26" s="46"/>
      <c r="P26" s="81">
        <v>8.5</v>
      </c>
      <c r="Q26" s="47"/>
      <c r="R26" s="46"/>
      <c r="S26" s="81">
        <v>8.5</v>
      </c>
      <c r="T26" s="46"/>
      <c r="U26" s="81">
        <v>9.3000000000000007</v>
      </c>
      <c r="V26" s="46"/>
      <c r="W26" s="81">
        <v>9.3000000000000007</v>
      </c>
      <c r="X26" s="47"/>
      <c r="Y26" s="47"/>
      <c r="Z26" s="47"/>
      <c r="AA26" s="46"/>
      <c r="AB26" s="3">
        <v>9.3000000000000007</v>
      </c>
      <c r="AC26" s="50">
        <v>9.3000000000000007</v>
      </c>
      <c r="AD26" s="47"/>
      <c r="AE26" s="46"/>
      <c r="AF26" s="4">
        <v>9.3000000000000007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v>
      </c>
      <c r="K28" s="46"/>
      <c r="L28" s="81">
        <v>1.9</v>
      </c>
      <c r="M28" s="46"/>
      <c r="N28" s="81">
        <v>1.9</v>
      </c>
      <c r="O28" s="46"/>
      <c r="P28" s="81">
        <v>1.9</v>
      </c>
      <c r="Q28" s="47"/>
      <c r="R28" s="46"/>
      <c r="S28" s="81">
        <v>1.9</v>
      </c>
      <c r="T28" s="46"/>
      <c r="U28" s="81">
        <v>2</v>
      </c>
      <c r="V28" s="46"/>
      <c r="W28" s="81">
        <v>2</v>
      </c>
      <c r="X28" s="47"/>
      <c r="Y28" s="47"/>
      <c r="Z28" s="47"/>
      <c r="AA28" s="46"/>
      <c r="AB28" s="3">
        <v>2</v>
      </c>
      <c r="AC28" s="50">
        <v>2</v>
      </c>
      <c r="AD28" s="47"/>
      <c r="AE28" s="46"/>
      <c r="AF28" s="4">
        <v>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0.97199999999999998</v>
      </c>
      <c r="K31" s="46"/>
      <c r="L31" s="83">
        <v>0.97199999999999998</v>
      </c>
      <c r="M31" s="46"/>
      <c r="N31" s="83">
        <v>0.97199999999999998</v>
      </c>
      <c r="O31" s="46"/>
      <c r="P31" s="83">
        <v>0.97199999999999998</v>
      </c>
      <c r="Q31" s="47"/>
      <c r="R31" s="46"/>
      <c r="S31" s="83">
        <v>0.97199999999999998</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4.2</v>
      </c>
      <c r="K32" s="46"/>
      <c r="L32" s="81">
        <v>4.2</v>
      </c>
      <c r="M32" s="46"/>
      <c r="N32" s="81">
        <v>4.2</v>
      </c>
      <c r="O32" s="46"/>
      <c r="P32" s="81">
        <v>4.2</v>
      </c>
      <c r="Q32" s="47"/>
      <c r="R32" s="46"/>
      <c r="S32" s="81">
        <v>4.2</v>
      </c>
      <c r="T32" s="46"/>
      <c r="U32" s="81">
        <v>4.7</v>
      </c>
      <c r="V32" s="46"/>
      <c r="W32" s="81">
        <v>4.7</v>
      </c>
      <c r="X32" s="47"/>
      <c r="Y32" s="47"/>
      <c r="Z32" s="47"/>
      <c r="AA32" s="46"/>
      <c r="AB32" s="3">
        <v>4.7</v>
      </c>
      <c r="AC32" s="50">
        <v>4.7</v>
      </c>
      <c r="AD32" s="47"/>
      <c r="AE32" s="46"/>
      <c r="AF32" s="4">
        <v>4.7</v>
      </c>
    </row>
    <row r="33" spans="5:37" ht="13.15" customHeight="1" x14ac:dyDescent="0.25">
      <c r="E33" s="51" t="s">
        <v>331</v>
      </c>
      <c r="F33" s="47"/>
      <c r="G33" s="47"/>
      <c r="H33" s="47"/>
      <c r="I33" s="49"/>
      <c r="J33" s="82">
        <v>1.8</v>
      </c>
      <c r="K33" s="46"/>
      <c r="L33" s="82">
        <v>1.8</v>
      </c>
      <c r="M33" s="46"/>
      <c r="N33" s="82">
        <v>1.8</v>
      </c>
      <c r="O33" s="46"/>
      <c r="P33" s="82">
        <v>1.8</v>
      </c>
      <c r="Q33" s="47"/>
      <c r="R33" s="46"/>
      <c r="S33" s="82">
        <v>1.8</v>
      </c>
      <c r="T33" s="46"/>
      <c r="U33" s="82">
        <v>1.9</v>
      </c>
      <c r="V33" s="46"/>
      <c r="W33" s="82">
        <v>1.9</v>
      </c>
      <c r="X33" s="47"/>
      <c r="Y33" s="47"/>
      <c r="Z33" s="47"/>
      <c r="AA33" s="46"/>
      <c r="AB33" s="9">
        <v>1.8</v>
      </c>
      <c r="AC33" s="52">
        <v>1.8</v>
      </c>
      <c r="AD33" s="47"/>
      <c r="AE33" s="46"/>
      <c r="AF33" s="10">
        <v>1.8</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1460</v>
      </c>
      <c r="K35" s="46"/>
      <c r="L35" s="80" t="s">
        <v>1460</v>
      </c>
      <c r="M35" s="46"/>
      <c r="N35" s="80" t="s">
        <v>1460</v>
      </c>
      <c r="O35" s="46"/>
      <c r="P35" s="80" t="s">
        <v>1460</v>
      </c>
      <c r="Q35" s="47"/>
      <c r="R35" s="46"/>
      <c r="S35" s="80" t="s">
        <v>1460</v>
      </c>
      <c r="T35" s="46"/>
      <c r="U35" s="80" t="s">
        <v>1460</v>
      </c>
      <c r="V35" s="46"/>
      <c r="W35" s="80" t="s">
        <v>1460</v>
      </c>
      <c r="X35" s="47"/>
      <c r="Y35" s="47"/>
      <c r="Z35" s="47"/>
      <c r="AA35" s="46"/>
      <c r="AB35" s="5" t="s">
        <v>1460</v>
      </c>
      <c r="AC35" s="45" t="s">
        <v>1460</v>
      </c>
      <c r="AD35" s="47"/>
      <c r="AE35" s="46"/>
      <c r="AF35" s="6" t="s">
        <v>1460</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8</v>
      </c>
      <c r="K43" s="46"/>
      <c r="L43" s="81">
        <v>8</v>
      </c>
      <c r="M43" s="46"/>
      <c r="N43" s="81">
        <v>8</v>
      </c>
      <c r="O43" s="46"/>
      <c r="P43" s="81">
        <v>8</v>
      </c>
      <c r="Q43" s="47"/>
      <c r="R43" s="46"/>
      <c r="S43" s="81">
        <v>8</v>
      </c>
      <c r="T43" s="46"/>
      <c r="U43" s="81">
        <v>8</v>
      </c>
      <c r="V43" s="46"/>
      <c r="W43" s="81">
        <v>8</v>
      </c>
      <c r="X43" s="47"/>
      <c r="Y43" s="47"/>
      <c r="Z43" s="47"/>
      <c r="AA43" s="46"/>
      <c r="AB43" s="3">
        <v>8</v>
      </c>
      <c r="AC43" s="50">
        <v>8</v>
      </c>
      <c r="AD43" s="47"/>
      <c r="AE43" s="46"/>
      <c r="AF43" s="4">
        <v>8</v>
      </c>
    </row>
    <row r="44" spans="5:37" ht="20.100000000000001" customHeight="1" x14ac:dyDescent="0.25">
      <c r="E44" s="48" t="s">
        <v>310</v>
      </c>
      <c r="F44" s="47"/>
      <c r="G44" s="47"/>
      <c r="H44" s="47"/>
      <c r="I44" s="49"/>
      <c r="J44" s="81">
        <v>4</v>
      </c>
      <c r="K44" s="46"/>
      <c r="L44" s="81">
        <v>4</v>
      </c>
      <c r="M44" s="46"/>
      <c r="N44" s="81">
        <v>4</v>
      </c>
      <c r="O44" s="46"/>
      <c r="P44" s="81">
        <v>4</v>
      </c>
      <c r="Q44" s="47"/>
      <c r="R44" s="46"/>
      <c r="S44" s="81">
        <v>4</v>
      </c>
      <c r="T44" s="46"/>
      <c r="U44" s="81">
        <v>4</v>
      </c>
      <c r="V44" s="46"/>
      <c r="W44" s="81">
        <v>4</v>
      </c>
      <c r="X44" s="47"/>
      <c r="Y44" s="47"/>
      <c r="Z44" s="47"/>
      <c r="AA44" s="46"/>
      <c r="AB44" s="3">
        <v>4</v>
      </c>
      <c r="AC44" s="50">
        <v>4</v>
      </c>
      <c r="AD44" s="47"/>
      <c r="AE44" s="46"/>
      <c r="AF44" s="4">
        <v>4</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u6/ENsyjTkMS2ohrLsLkjIVCGeNT27UD+5Zrq8blhVmgN1jixip7ZDygaJwXInjS5wl6OI8KDzMoUIbfEag8g==" saltValue="cRR7G4dGnMcT+QSbC2Qey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4E7FFE4-A00E-4BE0-B148-435D75C2B30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MOGA - Mt Garnet (66/22kV)</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dimension ref="A1:AJ53"/>
  <sheetViews>
    <sheetView showGridLines="0" topLeftCell="A31"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1461</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0.1</v>
      </c>
      <c r="K28" s="46"/>
      <c r="L28" s="81">
        <v>0.1</v>
      </c>
      <c r="M28" s="46"/>
      <c r="N28" s="81">
        <v>0.1</v>
      </c>
      <c r="O28" s="46"/>
      <c r="P28" s="81">
        <v>0.1</v>
      </c>
      <c r="Q28" s="47"/>
      <c r="R28" s="46"/>
      <c r="S28" s="81">
        <v>0.1</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0.82</v>
      </c>
      <c r="K31" s="46"/>
      <c r="L31" s="83">
        <v>0.82</v>
      </c>
      <c r="M31" s="46"/>
      <c r="N31" s="83">
        <v>0.82</v>
      </c>
      <c r="O31" s="46"/>
      <c r="P31" s="83">
        <v>0.82</v>
      </c>
      <c r="Q31" s="47"/>
      <c r="R31" s="46"/>
      <c r="S31" s="83">
        <v>0.82</v>
      </c>
      <c r="T31" s="46"/>
      <c r="U31" s="83">
        <v>0.85</v>
      </c>
      <c r="V31" s="46"/>
      <c r="W31" s="83">
        <v>0.85</v>
      </c>
      <c r="X31" s="47"/>
      <c r="Y31" s="47"/>
      <c r="Z31" s="47"/>
      <c r="AA31" s="46"/>
      <c r="AB31" s="7">
        <v>0.85</v>
      </c>
      <c r="AC31" s="53">
        <v>0.85</v>
      </c>
      <c r="AD31" s="47"/>
      <c r="AE31" s="46"/>
      <c r="AF31" s="8">
        <v>0.85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0.1</v>
      </c>
      <c r="K33" s="46"/>
      <c r="L33" s="82">
        <v>0.1</v>
      </c>
      <c r="M33" s="46"/>
      <c r="N33" s="82">
        <v>0.1</v>
      </c>
      <c r="O33" s="46"/>
      <c r="P33" s="82">
        <v>0.1</v>
      </c>
      <c r="Q33" s="47"/>
      <c r="R33" s="46"/>
      <c r="S33" s="82">
        <v>0.1</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1462</v>
      </c>
      <c r="K35" s="46"/>
      <c r="L35" s="80" t="s">
        <v>1462</v>
      </c>
      <c r="M35" s="46"/>
      <c r="N35" s="80" t="s">
        <v>1462</v>
      </c>
      <c r="O35" s="46"/>
      <c r="P35" s="80" t="s">
        <v>1462</v>
      </c>
      <c r="Q35" s="47"/>
      <c r="R35" s="46"/>
      <c r="S35" s="80" t="s">
        <v>1462</v>
      </c>
      <c r="T35" s="46"/>
      <c r="U35" s="80" t="s">
        <v>1462</v>
      </c>
      <c r="V35" s="46"/>
      <c r="W35" s="80" t="s">
        <v>1462</v>
      </c>
      <c r="X35" s="47"/>
      <c r="Y35" s="47"/>
      <c r="Z35" s="47"/>
      <c r="AA35" s="46"/>
      <c r="AB35" s="5" t="s">
        <v>1462</v>
      </c>
      <c r="AC35" s="45" t="s">
        <v>1462</v>
      </c>
      <c r="AD35" s="47"/>
      <c r="AE35" s="46"/>
      <c r="AF35" s="6" t="s">
        <v>1462</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0.25</v>
      </c>
      <c r="K43" s="46"/>
      <c r="L43" s="81">
        <v>0.25</v>
      </c>
      <c r="M43" s="46"/>
      <c r="N43" s="81">
        <v>0.25</v>
      </c>
      <c r="O43" s="46"/>
      <c r="P43" s="81">
        <v>0.25</v>
      </c>
      <c r="Q43" s="47"/>
      <c r="R43" s="46"/>
      <c r="S43" s="81">
        <v>0.25</v>
      </c>
      <c r="T43" s="46"/>
      <c r="U43" s="81">
        <v>0.25</v>
      </c>
      <c r="V43" s="46"/>
      <c r="W43" s="81">
        <v>0.25</v>
      </c>
      <c r="X43" s="47"/>
      <c r="Y43" s="47"/>
      <c r="Z43" s="47"/>
      <c r="AA43" s="46"/>
      <c r="AB43" s="3">
        <v>0.25</v>
      </c>
      <c r="AC43" s="50">
        <v>0.25</v>
      </c>
      <c r="AD43" s="47"/>
      <c r="AE43" s="46"/>
      <c r="AF43" s="4">
        <v>0.25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163Hi9+P+ZX1Ve1VB+vEDQOQU4WpzPzl34ppRIWMXNUfNiY6p4g8vZ9pbqkfZ0X64uIuzmCNhB075dgCZh1Hw==" saltValue="e/a/VUJ+tsyxf9OOk6jS2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23A3046-BE0C-47E6-8637-2F2D9610DE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MOLP - Mount Leyshon Pump (66/11kV)</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dimension ref="A1:AJ53"/>
  <sheetViews>
    <sheetView showGridLines="0" topLeftCell="A40"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1463</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1465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1147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16.399999999999999</v>
      </c>
      <c r="K26" s="46"/>
      <c r="L26" s="81">
        <v>16.399999999999999</v>
      </c>
      <c r="M26" s="46"/>
      <c r="N26" s="81">
        <v>16.399999999999999</v>
      </c>
      <c r="O26" s="46"/>
      <c r="P26" s="81">
        <v>16.399999999999999</v>
      </c>
      <c r="Q26" s="47"/>
      <c r="R26" s="46"/>
      <c r="S26" s="81">
        <v>16.399999999999999</v>
      </c>
      <c r="T26" s="46"/>
      <c r="U26" s="81">
        <v>18</v>
      </c>
      <c r="V26" s="46"/>
      <c r="W26" s="81">
        <v>18</v>
      </c>
      <c r="X26" s="47"/>
      <c r="Y26" s="47"/>
      <c r="Z26" s="47"/>
      <c r="AA26" s="46"/>
      <c r="AB26" s="3">
        <v>18</v>
      </c>
      <c r="AC26" s="50">
        <v>18</v>
      </c>
      <c r="AD26" s="47"/>
      <c r="AE26" s="46"/>
      <c r="AF26" s="4">
        <v>18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v>
      </c>
      <c r="K28" s="46"/>
      <c r="L28" s="81">
        <v>1.6</v>
      </c>
      <c r="M28" s="46"/>
      <c r="N28" s="81">
        <v>1.6</v>
      </c>
      <c r="O28" s="46"/>
      <c r="P28" s="81">
        <v>1.6</v>
      </c>
      <c r="Q28" s="47"/>
      <c r="R28" s="46"/>
      <c r="S28" s="81">
        <v>1.6</v>
      </c>
      <c r="T28" s="46"/>
      <c r="U28" s="81">
        <v>1.5</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0.97399999999999998</v>
      </c>
      <c r="K31" s="46"/>
      <c r="L31" s="83">
        <v>0.97399999999999998</v>
      </c>
      <c r="M31" s="46"/>
      <c r="N31" s="83">
        <v>0.97399999999999998</v>
      </c>
      <c r="O31" s="46"/>
      <c r="P31" s="83">
        <v>0.97399999999999998</v>
      </c>
      <c r="Q31" s="47"/>
      <c r="R31" s="46"/>
      <c r="S31" s="83">
        <v>0.97399999999999998</v>
      </c>
      <c r="T31" s="46"/>
      <c r="U31" s="83">
        <v>0.97499999999999998</v>
      </c>
      <c r="V31" s="46"/>
      <c r="W31" s="83">
        <v>0.97499999999999998</v>
      </c>
      <c r="X31" s="47"/>
      <c r="Y31" s="47"/>
      <c r="Z31" s="47"/>
      <c r="AA31" s="46"/>
      <c r="AB31" s="7">
        <v>0.97499999999999998</v>
      </c>
      <c r="AC31" s="53">
        <v>0.97499999999999998</v>
      </c>
      <c r="AD31" s="47"/>
      <c r="AE31" s="46"/>
      <c r="AF31" s="8">
        <v>0.97499999999999998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1.6</v>
      </c>
      <c r="K33" s="46"/>
      <c r="L33" s="82">
        <v>1.6</v>
      </c>
      <c r="M33" s="46"/>
      <c r="N33" s="82">
        <v>1.6</v>
      </c>
      <c r="O33" s="46"/>
      <c r="P33" s="82">
        <v>1.6</v>
      </c>
      <c r="Q33" s="47"/>
      <c r="R33" s="46"/>
      <c r="S33" s="82">
        <v>1.6</v>
      </c>
      <c r="T33" s="46"/>
      <c r="U33" s="82">
        <v>1.5</v>
      </c>
      <c r="V33" s="46"/>
      <c r="W33" s="82">
        <v>1.5</v>
      </c>
      <c r="X33" s="47"/>
      <c r="Y33" s="47"/>
      <c r="Z33" s="47"/>
      <c r="AA33" s="46"/>
      <c r="AB33" s="9">
        <v>1.5</v>
      </c>
      <c r="AC33" s="52">
        <v>1.5</v>
      </c>
      <c r="AD33" s="47"/>
      <c r="AE33" s="46"/>
      <c r="AF33" s="10">
        <v>1.5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2" ht="13.15" customHeight="1" x14ac:dyDescent="0.25">
      <c r="E36" s="48" t="s">
        <v>337</v>
      </c>
      <c r="F36" s="47"/>
      <c r="G36" s="47"/>
      <c r="H36" s="47"/>
      <c r="I36" s="49"/>
      <c r="J36" s="81">
        <v>1.6</v>
      </c>
      <c r="K36" s="46"/>
      <c r="L36" s="81">
        <v>1.6</v>
      </c>
      <c r="M36" s="46"/>
      <c r="N36" s="81">
        <v>1.6</v>
      </c>
      <c r="O36" s="46"/>
      <c r="P36" s="81">
        <v>1.6</v>
      </c>
      <c r="Q36" s="47"/>
      <c r="R36" s="46"/>
      <c r="S36" s="81">
        <v>1.6</v>
      </c>
      <c r="T36" s="46"/>
      <c r="U36" s="81">
        <v>1.5</v>
      </c>
      <c r="V36" s="46"/>
      <c r="W36" s="81">
        <v>1.5</v>
      </c>
      <c r="X36" s="47"/>
      <c r="Y36" s="47"/>
      <c r="Z36" s="47"/>
      <c r="AA36" s="46"/>
      <c r="AB36" s="3">
        <v>1.5</v>
      </c>
      <c r="AC36" s="50">
        <v>1.5</v>
      </c>
      <c r="AD36" s="47"/>
      <c r="AE36" s="46"/>
      <c r="AF36" s="4">
        <v>1.5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2.2000000000000002</v>
      </c>
      <c r="K39" s="46"/>
      <c r="L39" s="81">
        <v>2.2000000000000002</v>
      </c>
      <c r="M39" s="46"/>
      <c r="N39" s="81">
        <v>2.2000000000000002</v>
      </c>
      <c r="O39" s="46"/>
      <c r="P39" s="81">
        <v>2.2000000000000002</v>
      </c>
      <c r="Q39" s="47"/>
      <c r="R39" s="46"/>
      <c r="S39" s="81">
        <v>2.2000000000000002</v>
      </c>
      <c r="T39" s="46"/>
      <c r="U39" s="81">
        <v>2.2000000000000002</v>
      </c>
      <c r="V39" s="46"/>
      <c r="W39" s="81">
        <v>2.2000000000000002</v>
      </c>
      <c r="X39" s="47"/>
      <c r="Y39" s="47"/>
      <c r="Z39" s="47"/>
      <c r="AA39" s="46"/>
      <c r="AB39" s="3">
        <v>2.2000000000000002</v>
      </c>
      <c r="AC39" s="50">
        <v>2.2000000000000002</v>
      </c>
      <c r="AD39" s="47"/>
      <c r="AE39" s="46"/>
      <c r="AF39" s="4">
        <v>2.2000000000000002</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6.1</v>
      </c>
      <c r="K43" s="46"/>
      <c r="L43" s="81">
        <v>6.1</v>
      </c>
      <c r="M43" s="46"/>
      <c r="N43" s="81">
        <v>6.1</v>
      </c>
      <c r="O43" s="46"/>
      <c r="P43" s="81">
        <v>6.1</v>
      </c>
      <c r="Q43" s="47"/>
      <c r="R43" s="46"/>
      <c r="S43" s="81">
        <v>6.1</v>
      </c>
      <c r="T43" s="46"/>
      <c r="U43" s="81">
        <v>6.1</v>
      </c>
      <c r="V43" s="46"/>
      <c r="W43" s="81">
        <v>6.1</v>
      </c>
      <c r="X43" s="47"/>
      <c r="Y43" s="47"/>
      <c r="Z43" s="47"/>
      <c r="AA43" s="46"/>
      <c r="AB43" s="3">
        <v>6.1</v>
      </c>
      <c r="AC43" s="50">
        <v>6.1</v>
      </c>
      <c r="AD43" s="47"/>
      <c r="AE43" s="46"/>
      <c r="AF43" s="4">
        <v>6.1</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WZpcLtDfkM6KML7tuSHc9eByz1DNasHjKkm/lxW2ddkRtSfiuxnzyULVSGOL0imvta/MmRjiUW0OPzCWfn81g==" saltValue="2VGm0Dzi4qTAO3bGwJtlF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51D4944-2109-40CB-A269-FA21238FCA5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MOMO - Mt Molloy (66/22kV)</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AK53"/>
  <sheetViews>
    <sheetView showGridLines="0" topLeftCell="A25" zoomScale="145" zoomScaleNormal="145" workbookViewId="0">
      <selection activeCell="AK42" sqref="AK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1466</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1468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15.8</v>
      </c>
      <c r="K26" s="46"/>
      <c r="L26" s="81">
        <v>15.8</v>
      </c>
      <c r="M26" s="46"/>
      <c r="N26" s="81">
        <v>15.8</v>
      </c>
      <c r="O26" s="46"/>
      <c r="P26" s="81">
        <v>15.8</v>
      </c>
      <c r="Q26" s="47"/>
      <c r="R26" s="46"/>
      <c r="S26" s="81">
        <v>15.8</v>
      </c>
      <c r="T26" s="46"/>
      <c r="U26" s="81">
        <v>18</v>
      </c>
      <c r="V26" s="46"/>
      <c r="W26" s="81">
        <v>18</v>
      </c>
      <c r="X26" s="47"/>
      <c r="Y26" s="47"/>
      <c r="Z26" s="47"/>
      <c r="AA26" s="46"/>
      <c r="AB26" s="3">
        <v>18</v>
      </c>
      <c r="AC26" s="50">
        <v>18</v>
      </c>
      <c r="AD26" s="47"/>
      <c r="AE26" s="46"/>
      <c r="AF26" s="4">
        <v>18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3.7</v>
      </c>
      <c r="K28" s="46"/>
      <c r="L28" s="81">
        <v>3.6</v>
      </c>
      <c r="M28" s="46"/>
      <c r="N28" s="81">
        <v>3.6</v>
      </c>
      <c r="O28" s="46"/>
      <c r="P28" s="81">
        <v>3.6</v>
      </c>
      <c r="Q28" s="47"/>
      <c r="R28" s="46"/>
      <c r="S28" s="81">
        <v>3.7</v>
      </c>
      <c r="T28" s="46"/>
      <c r="U28" s="81">
        <v>3.4</v>
      </c>
      <c r="V28" s="46"/>
      <c r="W28" s="81">
        <v>3.4</v>
      </c>
      <c r="X28" s="47"/>
      <c r="Y28" s="47"/>
      <c r="Z28" s="47"/>
      <c r="AA28" s="46"/>
      <c r="AB28" s="3">
        <v>3.4</v>
      </c>
      <c r="AC28" s="50">
        <v>3.3</v>
      </c>
      <c r="AD28" s="47"/>
      <c r="AE28" s="46"/>
      <c r="AF28" s="4">
        <v>3.3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0.98699999999999999</v>
      </c>
      <c r="K31" s="46"/>
      <c r="L31" s="83">
        <v>0.98699999999999999</v>
      </c>
      <c r="M31" s="46"/>
      <c r="N31" s="83">
        <v>0.98699999999999999</v>
      </c>
      <c r="O31" s="46"/>
      <c r="P31" s="83">
        <v>0.98699999999999999</v>
      </c>
      <c r="Q31" s="47"/>
      <c r="R31" s="46"/>
      <c r="S31" s="83">
        <v>0.98699999999999999</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8.6999999999999993</v>
      </c>
      <c r="K32" s="46"/>
      <c r="L32" s="81">
        <v>8.6999999999999993</v>
      </c>
      <c r="M32" s="46"/>
      <c r="N32" s="81">
        <v>8.6999999999999993</v>
      </c>
      <c r="O32" s="46"/>
      <c r="P32" s="81">
        <v>8.6999999999999993</v>
      </c>
      <c r="Q32" s="47"/>
      <c r="R32" s="46"/>
      <c r="S32" s="81">
        <v>8.6999999999999993</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7" ht="13.15" customHeight="1" x14ac:dyDescent="0.25">
      <c r="E33" s="51" t="s">
        <v>331</v>
      </c>
      <c r="F33" s="47"/>
      <c r="G33" s="47"/>
      <c r="H33" s="47"/>
      <c r="I33" s="49"/>
      <c r="J33" s="82">
        <v>3.3</v>
      </c>
      <c r="K33" s="46"/>
      <c r="L33" s="82">
        <v>3.3</v>
      </c>
      <c r="M33" s="46"/>
      <c r="N33" s="82">
        <v>3.3</v>
      </c>
      <c r="O33" s="46"/>
      <c r="P33" s="82">
        <v>3.3</v>
      </c>
      <c r="Q33" s="47"/>
      <c r="R33" s="46"/>
      <c r="S33" s="82">
        <v>3.3</v>
      </c>
      <c r="T33" s="46"/>
      <c r="U33" s="82">
        <v>3.2</v>
      </c>
      <c r="V33" s="46"/>
      <c r="W33" s="82">
        <v>3.2</v>
      </c>
      <c r="X33" s="47"/>
      <c r="Y33" s="47"/>
      <c r="Z33" s="47"/>
      <c r="AA33" s="46"/>
      <c r="AB33" s="9">
        <v>3.2</v>
      </c>
      <c r="AC33" s="52">
        <v>3.1</v>
      </c>
      <c r="AD33" s="47"/>
      <c r="AE33" s="46"/>
      <c r="AF33" s="10">
        <v>3.1</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s="22"/>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FJSNLfoDxokw8k8cOekGBmvue8Ongn1jJtOuI4c1hVbHSR9ntO+MvKK4S008d/6NeD3aoLV32DDw/hhUVBWxw==" saltValue="k54IbtHrjGy43RSZ63E/1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9EA92F9-A39B-45CA-936D-2C8066211F6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MOMR - Mt Morgan (66/11kV)</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J53"/>
  <sheetViews>
    <sheetView showGridLines="0" topLeftCell="A26" zoomScale="145" zoomScaleNormal="145"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743</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745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746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5.6</v>
      </c>
      <c r="K26" s="46"/>
      <c r="L26" s="81">
        <v>5.6</v>
      </c>
      <c r="M26" s="46"/>
      <c r="N26" s="81">
        <v>5.6</v>
      </c>
      <c r="O26" s="46"/>
      <c r="P26" s="81">
        <v>5.6</v>
      </c>
      <c r="Q26" s="47"/>
      <c r="R26" s="46"/>
      <c r="S26" s="81">
        <v>5.6</v>
      </c>
      <c r="T26" s="46"/>
      <c r="U26" s="81">
        <v>6.3</v>
      </c>
      <c r="V26" s="46"/>
      <c r="W26" s="81">
        <v>6.3</v>
      </c>
      <c r="X26" s="47"/>
      <c r="Y26" s="47"/>
      <c r="Z26" s="47"/>
      <c r="AA26" s="46"/>
      <c r="AB26" s="3">
        <v>6.3</v>
      </c>
      <c r="AC26" s="50">
        <v>6.3</v>
      </c>
      <c r="AD26" s="47"/>
      <c r="AE26" s="46"/>
      <c r="AF26" s="4">
        <v>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2.5</v>
      </c>
      <c r="K28" s="46"/>
      <c r="L28" s="81">
        <v>2.5</v>
      </c>
      <c r="M28" s="46"/>
      <c r="N28" s="81">
        <v>2.5</v>
      </c>
      <c r="O28" s="46"/>
      <c r="P28" s="81">
        <v>2.5</v>
      </c>
      <c r="Q28" s="47"/>
      <c r="R28" s="46"/>
      <c r="S28" s="81">
        <v>2.5</v>
      </c>
      <c r="T28" s="46"/>
      <c r="U28" s="81">
        <v>1.2</v>
      </c>
      <c r="V28" s="46"/>
      <c r="W28" s="81">
        <v>1.2</v>
      </c>
      <c r="X28" s="47"/>
      <c r="Y28" s="47"/>
      <c r="Z28" s="47"/>
      <c r="AA28" s="46"/>
      <c r="AB28" s="3">
        <v>1.2</v>
      </c>
      <c r="AC28" s="50">
        <v>1.2</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0.86499999999999999</v>
      </c>
      <c r="K31" s="46"/>
      <c r="L31" s="83">
        <v>0.86499999999999999</v>
      </c>
      <c r="M31" s="46"/>
      <c r="N31" s="83">
        <v>0.86499999999999999</v>
      </c>
      <c r="O31" s="46"/>
      <c r="P31" s="83">
        <v>0.86499999999999999</v>
      </c>
      <c r="Q31" s="47"/>
      <c r="R31" s="46"/>
      <c r="S31" s="83">
        <v>0.86499999999999999</v>
      </c>
      <c r="T31" s="46"/>
      <c r="U31" s="83">
        <v>0.89700000000000002</v>
      </c>
      <c r="V31" s="46"/>
      <c r="W31" s="83">
        <v>0.89700000000000002</v>
      </c>
      <c r="X31" s="47"/>
      <c r="Y31" s="47"/>
      <c r="Z31" s="47"/>
      <c r="AA31" s="46"/>
      <c r="AB31" s="7">
        <v>0.89700000000000002</v>
      </c>
      <c r="AC31" s="53">
        <v>0.89700000000000002</v>
      </c>
      <c r="AD31" s="47"/>
      <c r="AE31" s="46"/>
      <c r="AF31" s="8">
        <v>0.89700000000000002</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2.4</v>
      </c>
      <c r="K33" s="46"/>
      <c r="L33" s="82">
        <v>2.2999999999999998</v>
      </c>
      <c r="M33" s="46"/>
      <c r="N33" s="82">
        <v>2.2999999999999998</v>
      </c>
      <c r="O33" s="46"/>
      <c r="P33" s="82">
        <v>2.2999999999999998</v>
      </c>
      <c r="Q33" s="47"/>
      <c r="R33" s="46"/>
      <c r="S33" s="82">
        <v>2.4</v>
      </c>
      <c r="T33" s="46"/>
      <c r="U33" s="82">
        <v>1.1000000000000001</v>
      </c>
      <c r="V33" s="46"/>
      <c r="W33" s="82">
        <v>1.1000000000000001</v>
      </c>
      <c r="X33" s="47"/>
      <c r="Y33" s="47"/>
      <c r="Z33" s="47"/>
      <c r="AA33" s="46"/>
      <c r="AB33" s="9">
        <v>1.1000000000000001</v>
      </c>
      <c r="AC33" s="52">
        <v>1.1000000000000001</v>
      </c>
      <c r="AD33" s="47"/>
      <c r="AE33" s="46"/>
      <c r="AF33" s="10">
        <v>1.1000000000000001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747</v>
      </c>
      <c r="K35" s="46"/>
      <c r="L35" s="80" t="s">
        <v>747</v>
      </c>
      <c r="M35" s="46"/>
      <c r="N35" s="80" t="s">
        <v>747</v>
      </c>
      <c r="O35" s="46"/>
      <c r="P35" s="80" t="s">
        <v>747</v>
      </c>
      <c r="Q35" s="47"/>
      <c r="R35" s="46"/>
      <c r="S35" s="80" t="s">
        <v>747</v>
      </c>
      <c r="T35" s="46"/>
      <c r="U35" s="80" t="s">
        <v>747</v>
      </c>
      <c r="V35" s="46"/>
      <c r="W35" s="80" t="s">
        <v>747</v>
      </c>
      <c r="X35" s="47"/>
      <c r="Y35" s="47"/>
      <c r="Z35" s="47"/>
      <c r="AA35" s="46"/>
      <c r="AB35" s="5" t="s">
        <v>747</v>
      </c>
      <c r="AC35" s="45" t="s">
        <v>747</v>
      </c>
      <c r="AD35" s="47"/>
      <c r="AE35" s="46"/>
      <c r="AF35" s="6" t="s">
        <v>747</v>
      </c>
    </row>
    <row r="36" spans="5:32" ht="13.15" customHeight="1" x14ac:dyDescent="0.25">
      <c r="E36" s="48" t="s">
        <v>337</v>
      </c>
      <c r="F36" s="47"/>
      <c r="G36" s="47"/>
      <c r="H36" s="47"/>
      <c r="I36" s="49"/>
      <c r="J36" s="81">
        <v>2.4</v>
      </c>
      <c r="K36" s="46"/>
      <c r="L36" s="81">
        <v>2.2999999999999998</v>
      </c>
      <c r="M36" s="46"/>
      <c r="N36" s="81">
        <v>2.2999999999999998</v>
      </c>
      <c r="O36" s="46"/>
      <c r="P36" s="81">
        <v>2.2999999999999998</v>
      </c>
      <c r="Q36" s="47"/>
      <c r="R36" s="46"/>
      <c r="S36" s="81">
        <v>2.4</v>
      </c>
      <c r="T36" s="46"/>
      <c r="U36" s="81">
        <v>1.1000000000000001</v>
      </c>
      <c r="V36" s="46"/>
      <c r="W36" s="81">
        <v>1.1000000000000001</v>
      </c>
      <c r="X36" s="47"/>
      <c r="Y36" s="47"/>
      <c r="Z36" s="47"/>
      <c r="AA36" s="46"/>
      <c r="AB36" s="3">
        <v>1.1000000000000001</v>
      </c>
      <c r="AC36" s="50">
        <v>1.1000000000000001</v>
      </c>
      <c r="AD36" s="47"/>
      <c r="AE36" s="46"/>
      <c r="AF36" s="4">
        <v>1.1000000000000001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0.5</v>
      </c>
      <c r="K39" s="46"/>
      <c r="L39" s="81">
        <v>0.5</v>
      </c>
      <c r="M39" s="46"/>
      <c r="N39" s="81">
        <v>0.5</v>
      </c>
      <c r="O39" s="46"/>
      <c r="P39" s="81">
        <v>0.5</v>
      </c>
      <c r="Q39" s="47"/>
      <c r="R39" s="46"/>
      <c r="S39" s="81">
        <v>0.5</v>
      </c>
      <c r="T39" s="46"/>
      <c r="U39" s="81">
        <v>0.5</v>
      </c>
      <c r="V39" s="46"/>
      <c r="W39" s="81">
        <v>0.5</v>
      </c>
      <c r="X39" s="47"/>
      <c r="Y39" s="47"/>
      <c r="Z39" s="47"/>
      <c r="AA39" s="46"/>
      <c r="AB39" s="3">
        <v>0.5</v>
      </c>
      <c r="AC39" s="50">
        <v>0.5</v>
      </c>
      <c r="AD39" s="47"/>
      <c r="AE39" s="46"/>
      <c r="AF39" s="4">
        <v>0.5</v>
      </c>
    </row>
    <row r="40" spans="5:32" x14ac:dyDescent="0.25">
      <c r="E40" s="48" t="s">
        <v>346</v>
      </c>
      <c r="F40" s="47"/>
      <c r="G40" s="47"/>
      <c r="H40" s="47"/>
      <c r="I40" s="49"/>
      <c r="J40" s="81">
        <v>2.4</v>
      </c>
      <c r="K40" s="46"/>
      <c r="L40" s="81">
        <v>2.4</v>
      </c>
      <c r="M40" s="46"/>
      <c r="N40" s="81">
        <v>2.4</v>
      </c>
      <c r="O40" s="46"/>
      <c r="P40" s="81">
        <v>2.4</v>
      </c>
      <c r="Q40" s="47"/>
      <c r="R40" s="46"/>
      <c r="S40" s="81">
        <v>2.4</v>
      </c>
      <c r="T40" s="46"/>
      <c r="U40" s="81">
        <v>2.4</v>
      </c>
      <c r="V40" s="46"/>
      <c r="W40" s="81">
        <v>2.4</v>
      </c>
      <c r="X40" s="47"/>
      <c r="Y40" s="47"/>
      <c r="Z40" s="47"/>
      <c r="AA40" s="46"/>
      <c r="AB40" s="3">
        <v>2.4</v>
      </c>
      <c r="AC40" s="50">
        <v>2.4</v>
      </c>
      <c r="AD40" s="47"/>
      <c r="AE40" s="46"/>
      <c r="AF40" s="4">
        <v>2.4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v>
      </c>
      <c r="K43" s="46"/>
      <c r="L43" s="81">
        <v>4</v>
      </c>
      <c r="M43" s="46"/>
      <c r="N43" s="81">
        <v>4</v>
      </c>
      <c r="O43" s="46"/>
      <c r="P43" s="81">
        <v>4</v>
      </c>
      <c r="Q43" s="47"/>
      <c r="R43" s="46"/>
      <c r="S43" s="81">
        <v>4</v>
      </c>
      <c r="T43" s="46"/>
      <c r="U43" s="81">
        <v>4</v>
      </c>
      <c r="V43" s="46"/>
      <c r="W43" s="81">
        <v>4</v>
      </c>
      <c r="X43" s="47"/>
      <c r="Y43" s="47"/>
      <c r="Z43" s="47"/>
      <c r="AA43" s="46"/>
      <c r="AB43" s="3">
        <v>4</v>
      </c>
      <c r="AC43" s="50">
        <v>4</v>
      </c>
      <c r="AD43" s="47"/>
      <c r="AE43" s="46"/>
      <c r="AF43" s="4">
        <v>4</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20cDJX95PCHEMdz4yCczOa3w55pYGT9AyeDS2W+BUKcIVhiX2eRq2D5zyXIz/M96yvBfEEROX7i2pTYSDp3Tg==" saltValue="xX1RHkFjsHruhy6w78qj6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E95A0E1-4D88-4E34-B8D1-50629C93AE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BARR - Barratta (66/11kV)</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AJ53"/>
  <sheetViews>
    <sheetView showGridLines="0" topLeftCell="A22"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1470</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v>
      </c>
      <c r="K26" s="46"/>
      <c r="L26" s="81">
        <v>1</v>
      </c>
      <c r="M26" s="46"/>
      <c r="N26" s="81">
        <v>1</v>
      </c>
      <c r="O26" s="46"/>
      <c r="P26" s="81">
        <v>1</v>
      </c>
      <c r="Q26" s="47"/>
      <c r="R26" s="46"/>
      <c r="S26" s="81">
        <v>1</v>
      </c>
      <c r="T26" s="46"/>
      <c r="U26" s="81">
        <v>1</v>
      </c>
      <c r="V26" s="46"/>
      <c r="W26" s="81">
        <v>1</v>
      </c>
      <c r="X26" s="47"/>
      <c r="Y26" s="47"/>
      <c r="Z26" s="47"/>
      <c r="AA26" s="46"/>
      <c r="AB26" s="3">
        <v>1</v>
      </c>
      <c r="AC26" s="50">
        <v>1</v>
      </c>
      <c r="AD26" s="47"/>
      <c r="AE26" s="46"/>
      <c r="AF26" s="4">
        <v>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0.5</v>
      </c>
      <c r="K28" s="46"/>
      <c r="L28" s="81">
        <v>0.5</v>
      </c>
      <c r="M28" s="46"/>
      <c r="N28" s="81">
        <v>0.5</v>
      </c>
      <c r="O28" s="46"/>
      <c r="P28" s="81">
        <v>0.5</v>
      </c>
      <c r="Q28" s="47"/>
      <c r="R28" s="46"/>
      <c r="S28" s="81">
        <v>0.5</v>
      </c>
      <c r="T28" s="46"/>
      <c r="U28" s="81">
        <v>0.7</v>
      </c>
      <c r="V28" s="46"/>
      <c r="W28" s="81">
        <v>0.7</v>
      </c>
      <c r="X28" s="47"/>
      <c r="Y28" s="47"/>
      <c r="Z28" s="47"/>
      <c r="AA28" s="46"/>
      <c r="AB28" s="3">
        <v>0.7</v>
      </c>
      <c r="AC28" s="50">
        <v>0.7</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0.998</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0.5</v>
      </c>
      <c r="K33" s="46"/>
      <c r="L33" s="82">
        <v>0.5</v>
      </c>
      <c r="M33" s="46"/>
      <c r="N33" s="82">
        <v>0.5</v>
      </c>
      <c r="O33" s="46"/>
      <c r="P33" s="82">
        <v>0.5</v>
      </c>
      <c r="Q33" s="47"/>
      <c r="R33" s="46"/>
      <c r="S33" s="82">
        <v>0.5</v>
      </c>
      <c r="T33" s="46"/>
      <c r="U33" s="82">
        <v>0.7</v>
      </c>
      <c r="V33" s="46"/>
      <c r="W33" s="82">
        <v>0.7</v>
      </c>
      <c r="X33" s="47"/>
      <c r="Y33" s="47"/>
      <c r="Z33" s="47"/>
      <c r="AA33" s="46"/>
      <c r="AB33" s="9">
        <v>0.7</v>
      </c>
      <c r="AC33" s="52">
        <v>0.7</v>
      </c>
      <c r="AD33" s="47"/>
      <c r="AE33" s="46"/>
      <c r="AF33" s="10">
        <v>0.7</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682</v>
      </c>
      <c r="K35" s="46"/>
      <c r="L35" s="80" t="s">
        <v>682</v>
      </c>
      <c r="M35" s="46"/>
      <c r="N35" s="80" t="s">
        <v>682</v>
      </c>
      <c r="O35" s="46"/>
      <c r="P35" s="80" t="s">
        <v>682</v>
      </c>
      <c r="Q35" s="47"/>
      <c r="R35" s="46"/>
      <c r="S35" s="80" t="s">
        <v>682</v>
      </c>
      <c r="T35" s="46"/>
      <c r="U35" s="80" t="s">
        <v>682</v>
      </c>
      <c r="V35" s="46"/>
      <c r="W35" s="80" t="s">
        <v>682</v>
      </c>
      <c r="X35" s="47"/>
      <c r="Y35" s="47"/>
      <c r="Z35" s="47"/>
      <c r="AA35" s="46"/>
      <c r="AB35" s="5" t="s">
        <v>682</v>
      </c>
      <c r="AC35" s="45" t="s">
        <v>682</v>
      </c>
      <c r="AD35" s="47"/>
      <c r="AE35" s="46"/>
      <c r="AF35" s="6" t="s">
        <v>682</v>
      </c>
    </row>
    <row r="36" spans="5:32" ht="13.15" customHeight="1" x14ac:dyDescent="0.25">
      <c r="E36" s="48" t="s">
        <v>337</v>
      </c>
      <c r="F36" s="47"/>
      <c r="G36" s="47"/>
      <c r="H36" s="47"/>
      <c r="I36" s="49"/>
      <c r="J36" s="81">
        <v>0.5</v>
      </c>
      <c r="K36" s="46"/>
      <c r="L36" s="81">
        <v>0.5</v>
      </c>
      <c r="M36" s="46"/>
      <c r="N36" s="81">
        <v>0.5</v>
      </c>
      <c r="O36" s="46"/>
      <c r="P36" s="81">
        <v>0.5</v>
      </c>
      <c r="Q36" s="47"/>
      <c r="R36" s="46"/>
      <c r="S36" s="81">
        <v>0.5</v>
      </c>
      <c r="T36" s="46"/>
      <c r="U36" s="81">
        <v>0.7</v>
      </c>
      <c r="V36" s="46"/>
      <c r="W36" s="81">
        <v>0.7</v>
      </c>
      <c r="X36" s="47"/>
      <c r="Y36" s="47"/>
      <c r="Z36" s="47"/>
      <c r="AA36" s="46"/>
      <c r="AB36" s="3">
        <v>0.7</v>
      </c>
      <c r="AC36" s="50">
        <v>0.7</v>
      </c>
      <c r="AD36" s="47"/>
      <c r="AE36" s="46"/>
      <c r="AF36" s="4">
        <v>0.7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uNE4LcBk1sAusumaBUEkBKc8Yvlu4xdR6a1QFbxf3sQe5GFmjNWetoz8HvE2NQr/lzLYOS04IlBzm/DXL6LiQ==" saltValue="vCT1F0cRPX55zSJu7VpO/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3E12404-CF43-498F-B456-B590AD5F73A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MOMW - Mt Mowbullan (33/11kV)</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AJ53"/>
  <sheetViews>
    <sheetView showGridLines="0" topLeftCell="A22"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1474</v>
      </c>
      <c r="J3" s="69"/>
      <c r="K3" s="69"/>
      <c r="L3" s="69"/>
      <c r="M3" s="69"/>
      <c r="N3" s="69"/>
      <c r="O3" s="69"/>
      <c r="P3" s="69"/>
      <c r="Q3" s="69"/>
      <c r="R3" s="69"/>
      <c r="S3" s="69"/>
      <c r="V3" s="71" t="s">
        <v>645</v>
      </c>
      <c r="W3" s="69"/>
      <c r="Y3" s="72" t="s">
        <v>764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1475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1476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v>
      </c>
      <c r="K26" s="46"/>
      <c r="L26" s="81">
        <v>14</v>
      </c>
      <c r="M26" s="46"/>
      <c r="N26" s="81">
        <v>14</v>
      </c>
      <c r="O26" s="46"/>
      <c r="P26" s="81">
        <v>14</v>
      </c>
      <c r="Q26" s="47"/>
      <c r="R26" s="46"/>
      <c r="S26" s="81">
        <v>14</v>
      </c>
      <c r="T26" s="46"/>
      <c r="U26" s="81">
        <v>16.7</v>
      </c>
      <c r="V26" s="46"/>
      <c r="W26" s="81">
        <v>16.7</v>
      </c>
      <c r="X26" s="47"/>
      <c r="Y26" s="47"/>
      <c r="Z26" s="47"/>
      <c r="AA26" s="46"/>
      <c r="AB26" s="3">
        <v>16.7</v>
      </c>
      <c r="AC26" s="50">
        <v>16.7</v>
      </c>
      <c r="AD26" s="47"/>
      <c r="AE26" s="46"/>
      <c r="AF26" s="4">
        <v>16.7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5.3</v>
      </c>
      <c r="K28" s="46"/>
      <c r="L28" s="81">
        <v>5.2</v>
      </c>
      <c r="M28" s="46"/>
      <c r="N28" s="81">
        <v>5.2</v>
      </c>
      <c r="O28" s="46"/>
      <c r="P28" s="81">
        <v>5.2</v>
      </c>
      <c r="Q28" s="47"/>
      <c r="R28" s="46"/>
      <c r="S28" s="81">
        <v>5.3</v>
      </c>
      <c r="T28" s="46"/>
      <c r="U28" s="81">
        <v>4</v>
      </c>
      <c r="V28" s="46"/>
      <c r="W28" s="81">
        <v>4</v>
      </c>
      <c r="X28" s="47"/>
      <c r="Y28" s="47"/>
      <c r="Z28" s="47"/>
      <c r="AA28" s="46"/>
      <c r="AB28" s="3">
        <v>4</v>
      </c>
      <c r="AC28" s="50">
        <v>3.9</v>
      </c>
      <c r="AD28" s="47"/>
      <c r="AE28" s="46"/>
      <c r="AF28" s="4">
        <v>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0.98199999999999998</v>
      </c>
      <c r="V31" s="46"/>
      <c r="W31" s="83">
        <v>0.98199999999999998</v>
      </c>
      <c r="X31" s="47"/>
      <c r="Y31" s="47"/>
      <c r="Z31" s="47"/>
      <c r="AA31" s="46"/>
      <c r="AB31" s="7">
        <v>0.98199999999999998</v>
      </c>
      <c r="AC31" s="53">
        <v>0.98199999999999998</v>
      </c>
      <c r="AD31" s="47"/>
      <c r="AE31" s="46"/>
      <c r="AF31" s="8">
        <v>0.98199999999999998</v>
      </c>
    </row>
    <row r="32" spans="4:32" ht="13.15" customHeight="1" x14ac:dyDescent="0.25">
      <c r="E32" s="48" t="s">
        <v>329</v>
      </c>
      <c r="F32" s="47"/>
      <c r="G32" s="47"/>
      <c r="H32" s="47"/>
      <c r="I32" s="49"/>
      <c r="J32" s="81">
        <v>8</v>
      </c>
      <c r="K32" s="46"/>
      <c r="L32" s="81">
        <v>8</v>
      </c>
      <c r="M32" s="46"/>
      <c r="N32" s="81">
        <v>8</v>
      </c>
      <c r="O32" s="46"/>
      <c r="P32" s="81">
        <v>8</v>
      </c>
      <c r="Q32" s="47"/>
      <c r="R32" s="46"/>
      <c r="S32" s="81">
        <v>8</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2" ht="13.15" customHeight="1" x14ac:dyDescent="0.25">
      <c r="E33" s="51" t="s">
        <v>331</v>
      </c>
      <c r="F33" s="47"/>
      <c r="G33" s="47"/>
      <c r="H33" s="47"/>
      <c r="I33" s="49"/>
      <c r="J33" s="82">
        <v>4.9000000000000004</v>
      </c>
      <c r="K33" s="46"/>
      <c r="L33" s="82">
        <v>4.9000000000000004</v>
      </c>
      <c r="M33" s="46"/>
      <c r="N33" s="82">
        <v>4.8</v>
      </c>
      <c r="O33" s="46"/>
      <c r="P33" s="82">
        <v>4.9000000000000004</v>
      </c>
      <c r="Q33" s="47"/>
      <c r="R33" s="46"/>
      <c r="S33" s="82">
        <v>4.9000000000000004</v>
      </c>
      <c r="T33" s="46"/>
      <c r="U33" s="82">
        <v>3.8</v>
      </c>
      <c r="V33" s="46"/>
      <c r="W33" s="82">
        <v>3.8</v>
      </c>
      <c r="X33" s="47"/>
      <c r="Y33" s="47"/>
      <c r="Z33" s="47"/>
      <c r="AA33" s="46"/>
      <c r="AB33" s="9">
        <v>3.8</v>
      </c>
      <c r="AC33" s="52">
        <v>3.7</v>
      </c>
      <c r="AD33" s="47"/>
      <c r="AE33" s="46"/>
      <c r="AF33" s="10">
        <v>3.7</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12.5</v>
      </c>
      <c r="K43" s="46"/>
      <c r="L43" s="81">
        <v>12.5</v>
      </c>
      <c r="M43" s="46"/>
      <c r="N43" s="81">
        <v>12.5</v>
      </c>
      <c r="O43" s="46"/>
      <c r="P43" s="81">
        <v>12.5</v>
      </c>
      <c r="Q43" s="47"/>
      <c r="R43" s="46"/>
      <c r="S43" s="81">
        <v>12.5</v>
      </c>
      <c r="T43" s="46"/>
      <c r="U43" s="81">
        <v>12.5</v>
      </c>
      <c r="V43" s="46"/>
      <c r="W43" s="81">
        <v>12.5</v>
      </c>
      <c r="X43" s="47"/>
      <c r="Y43" s="47"/>
      <c r="Z43" s="47"/>
      <c r="AA43" s="46"/>
      <c r="AB43" s="3">
        <v>12.5</v>
      </c>
      <c r="AC43" s="50">
        <v>12.5</v>
      </c>
      <c r="AD43" s="47"/>
      <c r="AE43" s="46"/>
      <c r="AF43" s="4">
        <v>12.5</v>
      </c>
    </row>
    <row r="44" spans="5:32" ht="20.100000000000001" customHeight="1" x14ac:dyDescent="0.25">
      <c r="E44" s="48" t="s">
        <v>310</v>
      </c>
      <c r="F44" s="47"/>
      <c r="G44" s="47"/>
      <c r="H44" s="47"/>
      <c r="I44" s="49"/>
      <c r="J44" s="81">
        <v>6.25</v>
      </c>
      <c r="K44" s="46"/>
      <c r="L44" s="81">
        <v>6.25</v>
      </c>
      <c r="M44" s="46"/>
      <c r="N44" s="81">
        <v>6.25</v>
      </c>
      <c r="O44" s="46"/>
      <c r="P44" s="81">
        <v>6.25</v>
      </c>
      <c r="Q44" s="47"/>
      <c r="R44" s="46"/>
      <c r="S44" s="81">
        <v>6.25</v>
      </c>
      <c r="T44" s="46"/>
      <c r="U44" s="81">
        <v>6.25</v>
      </c>
      <c r="V44" s="46"/>
      <c r="W44" s="81">
        <v>6.25</v>
      </c>
      <c r="X44" s="47"/>
      <c r="Y44" s="47"/>
      <c r="Z44" s="47"/>
      <c r="AA44" s="46"/>
      <c r="AB44" s="3">
        <v>6.25</v>
      </c>
      <c r="AC44" s="50">
        <v>6.25</v>
      </c>
      <c r="AD44" s="47"/>
      <c r="AE44" s="46"/>
      <c r="AF44" s="4">
        <v>6.25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9qfPx0Ymea+i0rf+o9K6v/Jt//xdCvXrtOMvecQ6pqMkR52ycSC5jYbdbAJRuI3w+Vs1Bzfp8gF77XYJr/JyrA==" saltValue="xFHUHIIvrnla07Nh3kfrX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5C90B9A-CCDB-474C-BA4C-E7725F334F6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MONT - Monto (66/11kV)</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AJ53"/>
  <sheetViews>
    <sheetView showGridLines="0" topLeftCell="A28" zoomScale="145" zoomScaleNormal="145" workbookViewId="0">
      <selection activeCell="AK43" sqref="AK43: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1478</v>
      </c>
      <c r="J3" s="69"/>
      <c r="K3" s="69"/>
      <c r="L3" s="69"/>
      <c r="M3" s="69"/>
      <c r="N3" s="69"/>
      <c r="O3" s="69"/>
      <c r="P3" s="69"/>
      <c r="Q3" s="69"/>
      <c r="R3" s="69"/>
      <c r="S3" s="69"/>
      <c r="V3" s="71" t="s">
        <v>645</v>
      </c>
      <c r="W3" s="69"/>
      <c r="Y3" s="72" t="s">
        <v>1479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1480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1481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1482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10.5</v>
      </c>
      <c r="K26" s="46"/>
      <c r="L26" s="81">
        <v>10.5</v>
      </c>
      <c r="M26" s="46"/>
      <c r="N26" s="81">
        <v>10.5</v>
      </c>
      <c r="O26" s="46"/>
      <c r="P26" s="81">
        <v>10.5</v>
      </c>
      <c r="Q26" s="47"/>
      <c r="R26" s="46"/>
      <c r="S26" s="81">
        <v>10.5</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6.1</v>
      </c>
      <c r="K28" s="46"/>
      <c r="L28" s="81">
        <v>6</v>
      </c>
      <c r="M28" s="46"/>
      <c r="N28" s="81">
        <v>6</v>
      </c>
      <c r="O28" s="46"/>
      <c r="P28" s="81">
        <v>6</v>
      </c>
      <c r="Q28" s="47"/>
      <c r="R28" s="46"/>
      <c r="S28" s="81">
        <v>6.1</v>
      </c>
      <c r="T28" s="46"/>
      <c r="U28" s="81">
        <v>6</v>
      </c>
      <c r="V28" s="46"/>
      <c r="W28" s="81">
        <v>5.9</v>
      </c>
      <c r="X28" s="47"/>
      <c r="Y28" s="47"/>
      <c r="Z28" s="47"/>
      <c r="AA28" s="46"/>
      <c r="AB28" s="3">
        <v>5.9</v>
      </c>
      <c r="AC28" s="50">
        <v>5.9</v>
      </c>
      <c r="AD28" s="47"/>
      <c r="AE28" s="46"/>
      <c r="AF28" s="4">
        <v>5.9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0.98699999999999999</v>
      </c>
      <c r="K31" s="46"/>
      <c r="L31" s="83">
        <v>0.98699999999999999</v>
      </c>
      <c r="M31" s="46"/>
      <c r="N31" s="83">
        <v>0.98699999999999999</v>
      </c>
      <c r="O31" s="46"/>
      <c r="P31" s="83">
        <v>0.98699999999999999</v>
      </c>
      <c r="Q31" s="47"/>
      <c r="R31" s="46"/>
      <c r="S31" s="83">
        <v>0.98699999999999999</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5.9</v>
      </c>
      <c r="K33" s="46"/>
      <c r="L33" s="82">
        <v>5.9</v>
      </c>
      <c r="M33" s="46"/>
      <c r="N33" s="82">
        <v>5.9</v>
      </c>
      <c r="O33" s="46"/>
      <c r="P33" s="82">
        <v>5.9</v>
      </c>
      <c r="Q33" s="47"/>
      <c r="R33" s="46"/>
      <c r="S33" s="82">
        <v>5.9</v>
      </c>
      <c r="T33" s="46"/>
      <c r="U33" s="82">
        <v>5.7</v>
      </c>
      <c r="V33" s="46"/>
      <c r="W33" s="82">
        <v>5.7</v>
      </c>
      <c r="X33" s="47"/>
      <c r="Y33" s="47"/>
      <c r="Z33" s="47"/>
      <c r="AA33" s="46"/>
      <c r="AB33" s="9">
        <v>5.7</v>
      </c>
      <c r="AC33" s="52">
        <v>5.7</v>
      </c>
      <c r="AD33" s="47"/>
      <c r="AE33" s="46"/>
      <c r="AF33" s="10">
        <v>5.7</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844</v>
      </c>
      <c r="K35" s="46"/>
      <c r="L35" s="80" t="s">
        <v>844</v>
      </c>
      <c r="M35" s="46"/>
      <c r="N35" s="80" t="s">
        <v>844</v>
      </c>
      <c r="O35" s="46"/>
      <c r="P35" s="80" t="s">
        <v>844</v>
      </c>
      <c r="Q35" s="47"/>
      <c r="R35" s="46"/>
      <c r="S35" s="80" t="s">
        <v>844</v>
      </c>
      <c r="T35" s="46"/>
      <c r="U35" s="80" t="s">
        <v>844</v>
      </c>
      <c r="V35" s="46"/>
      <c r="W35" s="80" t="s">
        <v>844</v>
      </c>
      <c r="X35" s="47"/>
      <c r="Y35" s="47"/>
      <c r="Z35" s="47"/>
      <c r="AA35" s="46"/>
      <c r="AB35" s="5" t="s">
        <v>844</v>
      </c>
      <c r="AC35" s="45" t="s">
        <v>844</v>
      </c>
      <c r="AD35" s="47"/>
      <c r="AE35" s="46"/>
      <c r="AF35" s="6" t="s">
        <v>844</v>
      </c>
    </row>
    <row r="36" spans="5:32" ht="13.15" customHeight="1" x14ac:dyDescent="0.25">
      <c r="E36" s="48" t="s">
        <v>337</v>
      </c>
      <c r="F36" s="47"/>
      <c r="G36" s="47"/>
      <c r="H36" s="47"/>
      <c r="I36" s="49"/>
      <c r="J36" s="81">
        <v>5.9</v>
      </c>
      <c r="K36" s="46"/>
      <c r="L36" s="81">
        <v>5.9</v>
      </c>
      <c r="M36" s="46"/>
      <c r="N36" s="81">
        <v>5.9</v>
      </c>
      <c r="O36" s="46"/>
      <c r="P36" s="81">
        <v>5.9</v>
      </c>
      <c r="Q36" s="47"/>
      <c r="R36" s="46"/>
      <c r="S36" s="81">
        <v>5.9</v>
      </c>
      <c r="T36" s="46"/>
      <c r="U36" s="81">
        <v>5.7</v>
      </c>
      <c r="V36" s="46"/>
      <c r="W36" s="81">
        <v>5.7</v>
      </c>
      <c r="X36" s="47"/>
      <c r="Y36" s="47"/>
      <c r="Z36" s="47"/>
      <c r="AA36" s="46"/>
      <c r="AB36" s="3">
        <v>5.7</v>
      </c>
      <c r="AC36" s="50">
        <v>5.7</v>
      </c>
      <c r="AD36" s="47"/>
      <c r="AE36" s="46"/>
      <c r="AF36" s="4">
        <v>5.7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11.5</v>
      </c>
      <c r="K40" s="46"/>
      <c r="L40" s="81">
        <v>11.5</v>
      </c>
      <c r="M40" s="46"/>
      <c r="N40" s="81">
        <v>11.5</v>
      </c>
      <c r="O40" s="46"/>
      <c r="P40" s="81">
        <v>11.5</v>
      </c>
      <c r="Q40" s="47"/>
      <c r="R40" s="46"/>
      <c r="S40" s="81">
        <v>11.5</v>
      </c>
      <c r="T40" s="46"/>
      <c r="U40" s="81">
        <v>11.5</v>
      </c>
      <c r="V40" s="46"/>
      <c r="W40" s="81">
        <v>11.5</v>
      </c>
      <c r="X40" s="47"/>
      <c r="Y40" s="47"/>
      <c r="Z40" s="47"/>
      <c r="AA40" s="46"/>
      <c r="AB40" s="3">
        <v>11.5</v>
      </c>
      <c r="AC40" s="50">
        <v>11.5</v>
      </c>
      <c r="AD40" s="47"/>
      <c r="AE40" s="46"/>
      <c r="AF40" s="4">
        <v>11.5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3.0999999046325701</v>
      </c>
      <c r="K42" s="46"/>
      <c r="L42" s="81">
        <v>3.0999999046325701</v>
      </c>
      <c r="M42" s="46"/>
      <c r="N42" s="81">
        <v>3.0999999046325701</v>
      </c>
      <c r="O42" s="46"/>
      <c r="P42" s="81">
        <v>3.0999999046325701</v>
      </c>
      <c r="Q42" s="47"/>
      <c r="R42" s="46"/>
      <c r="S42" s="81">
        <v>3.0999999046325701</v>
      </c>
      <c r="T42" s="46"/>
      <c r="U42" s="81">
        <v>3.0999999046325701</v>
      </c>
      <c r="V42" s="46"/>
      <c r="W42" s="81">
        <v>3.0999999046325701</v>
      </c>
      <c r="X42" s="47"/>
      <c r="Y42" s="47"/>
      <c r="Z42" s="47"/>
      <c r="AA42" s="46"/>
      <c r="AB42" s="3">
        <v>3.0999999046325701</v>
      </c>
      <c r="AC42" s="50">
        <v>3.0999999046325701</v>
      </c>
      <c r="AD42" s="47"/>
      <c r="AE42" s="46"/>
      <c r="AF42" s="4">
        <v>3.0999999046325701</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W66pyjtdTt0RQeFPwBWafZDlOUqTTonC/iajdLWFxiXeNGDI8xXBbKyswAnP3EIiAyXHK0cyFbGITtUSphrrg==" saltValue="ZSzwSB0S0juCVNzBzqkwf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5B6EFE6-4FFB-4C83-BDA6-7E359BE685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MOOR - Moorvale (66/11kV)</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AJ53"/>
  <sheetViews>
    <sheetView showGridLines="0" topLeftCell="A28" zoomScale="145" zoomScaleNormal="145" workbookViewId="0">
      <selection activeCell="AK43" sqref="AK43:AO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1483</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1484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7.6</v>
      </c>
      <c r="K26" s="46"/>
      <c r="L26" s="81">
        <v>7.6</v>
      </c>
      <c r="M26" s="46"/>
      <c r="N26" s="81">
        <v>11</v>
      </c>
      <c r="O26" s="46"/>
      <c r="P26" s="81">
        <v>11</v>
      </c>
      <c r="Q26" s="47"/>
      <c r="R26" s="46"/>
      <c r="S26" s="81">
        <v>11</v>
      </c>
      <c r="T26" s="46"/>
      <c r="U26" s="81">
        <v>8</v>
      </c>
      <c r="V26" s="46"/>
      <c r="W26" s="81">
        <v>8</v>
      </c>
      <c r="X26" s="47"/>
      <c r="Y26" s="47"/>
      <c r="Z26" s="47"/>
      <c r="AA26" s="46"/>
      <c r="AB26" s="3">
        <v>8</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5.4</v>
      </c>
      <c r="K28" s="46"/>
      <c r="L28" s="81">
        <v>5.4</v>
      </c>
      <c r="M28" s="46"/>
      <c r="N28" s="81">
        <v>5.4</v>
      </c>
      <c r="O28" s="46"/>
      <c r="P28" s="81">
        <v>5.4</v>
      </c>
      <c r="Q28" s="47"/>
      <c r="R28" s="46"/>
      <c r="S28" s="81">
        <v>5.4</v>
      </c>
      <c r="T28" s="46"/>
      <c r="U28" s="81">
        <v>2.9</v>
      </c>
      <c r="V28" s="46"/>
      <c r="W28" s="81">
        <v>2.9</v>
      </c>
      <c r="X28" s="47"/>
      <c r="Y28" s="47"/>
      <c r="Z28" s="47"/>
      <c r="AA28" s="46"/>
      <c r="AB28" s="3">
        <v>2.9</v>
      </c>
      <c r="AC28" s="50">
        <v>2.9</v>
      </c>
      <c r="AD28" s="47"/>
      <c r="AE28" s="46"/>
      <c r="AF28" s="4">
        <v>2.8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0.89500000000000002</v>
      </c>
      <c r="K31" s="46"/>
      <c r="L31" s="83">
        <v>0.89500000000000002</v>
      </c>
      <c r="M31" s="46"/>
      <c r="N31" s="83">
        <v>0.89500000000000002</v>
      </c>
      <c r="O31" s="46"/>
      <c r="P31" s="83">
        <v>0.89500000000000002</v>
      </c>
      <c r="Q31" s="47"/>
      <c r="R31" s="46"/>
      <c r="S31" s="83">
        <v>0.89500000000000002</v>
      </c>
      <c r="T31" s="46"/>
      <c r="U31" s="83">
        <v>0.88400000000000001</v>
      </c>
      <c r="V31" s="46"/>
      <c r="W31" s="83">
        <v>0.88400000000000001</v>
      </c>
      <c r="X31" s="47"/>
      <c r="Y31" s="47"/>
      <c r="Z31" s="47"/>
      <c r="AA31" s="46"/>
      <c r="AB31" s="7">
        <v>0.88400000000000001</v>
      </c>
      <c r="AC31" s="53">
        <v>0.88400000000000001</v>
      </c>
      <c r="AD31" s="47"/>
      <c r="AE31" s="46"/>
      <c r="AF31" s="8">
        <v>0.88400000000000001</v>
      </c>
    </row>
    <row r="32" spans="4:32" ht="13.15" customHeight="1" x14ac:dyDescent="0.25">
      <c r="E32" s="48" t="s">
        <v>329</v>
      </c>
      <c r="F32" s="47"/>
      <c r="G32" s="47"/>
      <c r="H32" s="47"/>
      <c r="I32" s="49"/>
      <c r="J32" s="81">
        <v>4</v>
      </c>
      <c r="K32" s="46"/>
      <c r="L32" s="81">
        <v>4</v>
      </c>
      <c r="M32" s="46"/>
      <c r="N32" s="81">
        <v>0</v>
      </c>
      <c r="O32" s="46"/>
      <c r="P32" s="81">
        <v>0</v>
      </c>
      <c r="Q32" s="47"/>
      <c r="R32" s="46"/>
      <c r="S32" s="81">
        <v>0</v>
      </c>
      <c r="T32" s="46"/>
      <c r="U32" s="81">
        <v>4</v>
      </c>
      <c r="V32" s="46"/>
      <c r="W32" s="81">
        <v>4</v>
      </c>
      <c r="X32" s="47"/>
      <c r="Y32" s="47"/>
      <c r="Z32" s="47"/>
      <c r="AA32" s="46"/>
      <c r="AB32" s="3">
        <v>4</v>
      </c>
      <c r="AC32" s="50">
        <v>0</v>
      </c>
      <c r="AD32" s="47"/>
      <c r="AE32" s="46"/>
      <c r="AF32" s="4">
        <v>0</v>
      </c>
    </row>
    <row r="33" spans="5:32" ht="13.15" customHeight="1" x14ac:dyDescent="0.25">
      <c r="E33" s="51" t="s">
        <v>331</v>
      </c>
      <c r="F33" s="47"/>
      <c r="G33" s="47"/>
      <c r="H33" s="47"/>
      <c r="I33" s="49"/>
      <c r="J33" s="82">
        <v>5.3</v>
      </c>
      <c r="K33" s="46"/>
      <c r="L33" s="82">
        <v>5.2</v>
      </c>
      <c r="M33" s="46"/>
      <c r="N33" s="82">
        <v>5.2</v>
      </c>
      <c r="O33" s="46"/>
      <c r="P33" s="82">
        <v>5.2</v>
      </c>
      <c r="Q33" s="47"/>
      <c r="R33" s="46"/>
      <c r="S33" s="82">
        <v>5.3</v>
      </c>
      <c r="T33" s="46"/>
      <c r="U33" s="82">
        <v>2.7</v>
      </c>
      <c r="V33" s="46"/>
      <c r="W33" s="82">
        <v>2.7</v>
      </c>
      <c r="X33" s="47"/>
      <c r="Y33" s="47"/>
      <c r="Z33" s="47"/>
      <c r="AA33" s="46"/>
      <c r="AB33" s="9">
        <v>2.7</v>
      </c>
      <c r="AC33" s="52">
        <v>2.7</v>
      </c>
      <c r="AD33" s="47"/>
      <c r="AE33" s="46"/>
      <c r="AF33" s="10">
        <v>2.7</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1486</v>
      </c>
      <c r="K35" s="46"/>
      <c r="L35" s="80" t="s">
        <v>1486</v>
      </c>
      <c r="M35" s="46"/>
      <c r="N35" s="80" t="s">
        <v>1486</v>
      </c>
      <c r="O35" s="46"/>
      <c r="P35" s="80" t="s">
        <v>1486</v>
      </c>
      <c r="Q35" s="47"/>
      <c r="R35" s="46"/>
      <c r="S35" s="80" t="s">
        <v>1486</v>
      </c>
      <c r="T35" s="46"/>
      <c r="U35" s="80" t="s">
        <v>1486</v>
      </c>
      <c r="V35" s="46"/>
      <c r="W35" s="80" t="s">
        <v>1486</v>
      </c>
      <c r="X35" s="47"/>
      <c r="Y35" s="47"/>
      <c r="Z35" s="47"/>
      <c r="AA35" s="46"/>
      <c r="AB35" s="5" t="s">
        <v>1486</v>
      </c>
      <c r="AC35" s="45" t="s">
        <v>1486</v>
      </c>
      <c r="AD35" s="47"/>
      <c r="AE35" s="46"/>
      <c r="AF35" s="6" t="s">
        <v>1486</v>
      </c>
    </row>
    <row r="36" spans="5:32" ht="13.15" customHeight="1" x14ac:dyDescent="0.25">
      <c r="E36" s="48" t="s">
        <v>337</v>
      </c>
      <c r="F36" s="47"/>
      <c r="G36" s="47"/>
      <c r="H36" s="47"/>
      <c r="I36" s="49"/>
      <c r="J36" s="81">
        <v>1.3</v>
      </c>
      <c r="K36" s="46"/>
      <c r="L36" s="81">
        <v>1.2</v>
      </c>
      <c r="M36" s="46"/>
      <c r="N36" s="81">
        <v>5.2</v>
      </c>
      <c r="O36" s="46"/>
      <c r="P36" s="81">
        <v>5.2</v>
      </c>
      <c r="Q36" s="47"/>
      <c r="R36" s="46"/>
      <c r="S36" s="81">
        <v>5.3</v>
      </c>
      <c r="T36" s="46"/>
      <c r="U36" s="80"/>
      <c r="V36" s="46"/>
      <c r="W36" s="80"/>
      <c r="X36" s="47"/>
      <c r="Y36" s="47"/>
      <c r="Z36" s="47"/>
      <c r="AA36" s="46"/>
      <c r="AB36" s="5"/>
      <c r="AC36" s="50">
        <v>2.7</v>
      </c>
      <c r="AD36" s="47"/>
      <c r="AE36" s="46"/>
      <c r="AF36" s="4">
        <v>2.7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2.2999999999999998</v>
      </c>
      <c r="K39" s="46"/>
      <c r="L39" s="81">
        <v>2.2999999999999998</v>
      </c>
      <c r="M39" s="46"/>
      <c r="N39" s="81">
        <v>2.2999999999999998</v>
      </c>
      <c r="O39" s="46"/>
      <c r="P39" s="81">
        <v>2.2999999999999998</v>
      </c>
      <c r="Q39" s="47"/>
      <c r="R39" s="46"/>
      <c r="S39" s="81">
        <v>2.2999999999999998</v>
      </c>
      <c r="T39" s="46"/>
      <c r="U39" s="81">
        <v>2.2999999999999998</v>
      </c>
      <c r="V39" s="46"/>
      <c r="W39" s="81">
        <v>2.2999999999999998</v>
      </c>
      <c r="X39" s="47"/>
      <c r="Y39" s="47"/>
      <c r="Z39" s="47"/>
      <c r="AA39" s="46"/>
      <c r="AB39" s="3">
        <v>2.2999999999999998</v>
      </c>
      <c r="AC39" s="50">
        <v>2.2999999999999998</v>
      </c>
      <c r="AD39" s="47"/>
      <c r="AE39" s="46"/>
      <c r="AF39" s="4">
        <v>2.2999999999999998</v>
      </c>
    </row>
    <row r="40" spans="5:32" x14ac:dyDescent="0.25">
      <c r="E40" s="48" t="s">
        <v>346</v>
      </c>
      <c r="F40" s="47"/>
      <c r="G40" s="47"/>
      <c r="H40" s="47"/>
      <c r="I40" s="49"/>
      <c r="J40" s="81">
        <v>0.8</v>
      </c>
      <c r="K40" s="46"/>
      <c r="L40" s="81">
        <v>0.8</v>
      </c>
      <c r="M40" s="46"/>
      <c r="N40" s="81">
        <v>0.8</v>
      </c>
      <c r="O40" s="46"/>
      <c r="P40" s="81">
        <v>0.8</v>
      </c>
      <c r="Q40" s="47"/>
      <c r="R40" s="46"/>
      <c r="S40" s="81">
        <v>0.8</v>
      </c>
      <c r="T40" s="46"/>
      <c r="U40" s="81">
        <v>0.8</v>
      </c>
      <c r="V40" s="46"/>
      <c r="W40" s="81">
        <v>0.8</v>
      </c>
      <c r="X40" s="47"/>
      <c r="Y40" s="47"/>
      <c r="Z40" s="47"/>
      <c r="AA40" s="46"/>
      <c r="AB40" s="3">
        <v>0.8</v>
      </c>
      <c r="AC40" s="50">
        <v>0.8</v>
      </c>
      <c r="AD40" s="47"/>
      <c r="AE40" s="46"/>
      <c r="AF40" s="4">
        <v>0.8</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1">
        <v>2.1</v>
      </c>
      <c r="O45" s="46"/>
      <c r="P45" s="81">
        <v>2.1</v>
      </c>
      <c r="Q45" s="47"/>
      <c r="R45" s="46"/>
      <c r="S45" s="81">
        <v>2.2000000000000002</v>
      </c>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1">
        <v>1.9</v>
      </c>
      <c r="O46" s="46"/>
      <c r="P46" s="81">
        <v>1.9</v>
      </c>
      <c r="Q46" s="47"/>
      <c r="R46" s="46"/>
      <c r="S46" s="81">
        <v>2</v>
      </c>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F/QKw/HsPzG12qx7cfVyISWwQHx4ylRjG9zjvOX0o64T8VPko4JEE+AZEqrqKLMDhhzQCgF2eP8dHhzJXW9fw==" saltValue="pianvtu/DBg+LHb05FuBr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A97E884-F61E-4A1D-97A0-CB594A7882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MOPA - Mona Park (66/11kV)</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1487</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5.8</v>
      </c>
      <c r="K26" s="46"/>
      <c r="L26" s="81">
        <v>5.8</v>
      </c>
      <c r="M26" s="46"/>
      <c r="N26" s="81">
        <v>5.8</v>
      </c>
      <c r="O26" s="46"/>
      <c r="P26" s="81">
        <v>5.8</v>
      </c>
      <c r="Q26" s="47"/>
      <c r="R26" s="46"/>
      <c r="S26" s="81">
        <v>5.8</v>
      </c>
      <c r="T26" s="46"/>
      <c r="U26" s="81">
        <v>6.4</v>
      </c>
      <c r="V26" s="46"/>
      <c r="W26" s="81">
        <v>6.4</v>
      </c>
      <c r="X26" s="47"/>
      <c r="Y26" s="47"/>
      <c r="Z26" s="47"/>
      <c r="AA26" s="46"/>
      <c r="AB26" s="3">
        <v>6.4</v>
      </c>
      <c r="AC26" s="50">
        <v>6.4</v>
      </c>
      <c r="AD26" s="47"/>
      <c r="AE26" s="46"/>
      <c r="AF26" s="4">
        <v>6.4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v>
      </c>
      <c r="K28" s="46"/>
      <c r="L28" s="81">
        <v>1.3</v>
      </c>
      <c r="M28" s="46"/>
      <c r="N28" s="81">
        <v>1.3</v>
      </c>
      <c r="O28" s="46"/>
      <c r="P28" s="81">
        <v>1.3</v>
      </c>
      <c r="Q28" s="47"/>
      <c r="R28" s="46"/>
      <c r="S28" s="81">
        <v>1.3</v>
      </c>
      <c r="T28" s="46"/>
      <c r="U28" s="81">
        <v>0.8</v>
      </c>
      <c r="V28" s="46"/>
      <c r="W28" s="81">
        <v>0.8</v>
      </c>
      <c r="X28" s="47"/>
      <c r="Y28" s="47"/>
      <c r="Z28" s="47"/>
      <c r="AA28" s="46"/>
      <c r="AB28" s="3">
        <v>0.8</v>
      </c>
      <c r="AC28" s="50">
        <v>0.8</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0.97799999999999998</v>
      </c>
      <c r="K31" s="46"/>
      <c r="L31" s="83">
        <v>0.97799999999999998</v>
      </c>
      <c r="M31" s="46"/>
      <c r="N31" s="83">
        <v>0.97799999999999998</v>
      </c>
      <c r="O31" s="46"/>
      <c r="P31" s="83">
        <v>0.97799999999999998</v>
      </c>
      <c r="Q31" s="47"/>
      <c r="R31" s="46"/>
      <c r="S31" s="83">
        <v>0.97799999999999998</v>
      </c>
      <c r="T31" s="46"/>
      <c r="U31" s="83">
        <v>0.98299999999999998</v>
      </c>
      <c r="V31" s="46"/>
      <c r="W31" s="83">
        <v>0.98299999999999998</v>
      </c>
      <c r="X31" s="47"/>
      <c r="Y31" s="47"/>
      <c r="Z31" s="47"/>
      <c r="AA31" s="46"/>
      <c r="AB31" s="7">
        <v>0.98299999999999998</v>
      </c>
      <c r="AC31" s="53">
        <v>0.98299999999999998</v>
      </c>
      <c r="AD31" s="47"/>
      <c r="AE31" s="46"/>
      <c r="AF31" s="8">
        <v>0.98299999999999998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1.1000000000000001</v>
      </c>
      <c r="K33" s="46"/>
      <c r="L33" s="82">
        <v>1.1000000000000001</v>
      </c>
      <c r="M33" s="46"/>
      <c r="N33" s="82">
        <v>1.1000000000000001</v>
      </c>
      <c r="O33" s="46"/>
      <c r="P33" s="82">
        <v>1.1000000000000001</v>
      </c>
      <c r="Q33" s="47"/>
      <c r="R33" s="46"/>
      <c r="S33" s="82">
        <v>1.1000000000000001</v>
      </c>
      <c r="T33" s="46"/>
      <c r="U33" s="82">
        <v>0.7</v>
      </c>
      <c r="V33" s="46"/>
      <c r="W33" s="82">
        <v>0.7</v>
      </c>
      <c r="X33" s="47"/>
      <c r="Y33" s="47"/>
      <c r="Z33" s="47"/>
      <c r="AA33" s="46"/>
      <c r="AB33" s="9">
        <v>0.7</v>
      </c>
      <c r="AC33" s="52">
        <v>0.7</v>
      </c>
      <c r="AD33" s="47"/>
      <c r="AE33" s="46"/>
      <c r="AF33" s="10">
        <v>0.7</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899</v>
      </c>
      <c r="K35" s="46"/>
      <c r="L35" s="80" t="s">
        <v>899</v>
      </c>
      <c r="M35" s="46"/>
      <c r="N35" s="80" t="s">
        <v>899</v>
      </c>
      <c r="O35" s="46"/>
      <c r="P35" s="80" t="s">
        <v>899</v>
      </c>
      <c r="Q35" s="47"/>
      <c r="R35" s="46"/>
      <c r="S35" s="80" t="s">
        <v>899</v>
      </c>
      <c r="T35" s="46"/>
      <c r="U35" s="80" t="s">
        <v>899</v>
      </c>
      <c r="V35" s="46"/>
      <c r="W35" s="80" t="s">
        <v>899</v>
      </c>
      <c r="X35" s="47"/>
      <c r="Y35" s="47"/>
      <c r="Z35" s="47"/>
      <c r="AA35" s="46"/>
      <c r="AB35" s="5" t="s">
        <v>899</v>
      </c>
      <c r="AC35" s="45" t="s">
        <v>899</v>
      </c>
      <c r="AD35" s="47"/>
      <c r="AE35" s="46"/>
      <c r="AF35" s="6" t="s">
        <v>899</v>
      </c>
    </row>
    <row r="36" spans="5:32" ht="13.15" customHeight="1" x14ac:dyDescent="0.25">
      <c r="E36" s="48" t="s">
        <v>337</v>
      </c>
      <c r="F36" s="47"/>
      <c r="G36" s="47"/>
      <c r="H36" s="47"/>
      <c r="I36" s="49"/>
      <c r="J36" s="81">
        <v>1.1000000000000001</v>
      </c>
      <c r="K36" s="46"/>
      <c r="L36" s="81">
        <v>1.1000000000000001</v>
      </c>
      <c r="M36" s="46"/>
      <c r="N36" s="81">
        <v>1.1000000000000001</v>
      </c>
      <c r="O36" s="46"/>
      <c r="P36" s="81">
        <v>1.1000000000000001</v>
      </c>
      <c r="Q36" s="47"/>
      <c r="R36" s="46"/>
      <c r="S36" s="81">
        <v>1.1000000000000001</v>
      </c>
      <c r="T36" s="46"/>
      <c r="U36" s="81">
        <v>0.7</v>
      </c>
      <c r="V36" s="46"/>
      <c r="W36" s="81">
        <v>0.7</v>
      </c>
      <c r="X36" s="47"/>
      <c r="Y36" s="47"/>
      <c r="Z36" s="47"/>
      <c r="AA36" s="46"/>
      <c r="AB36" s="3">
        <v>0.7</v>
      </c>
      <c r="AC36" s="50">
        <v>0.7</v>
      </c>
      <c r="AD36" s="47"/>
      <c r="AE36" s="46"/>
      <c r="AF36" s="4">
        <v>0.7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0.5</v>
      </c>
      <c r="K39" s="46"/>
      <c r="L39" s="81">
        <v>0.5</v>
      </c>
      <c r="M39" s="46"/>
      <c r="N39" s="81">
        <v>0.5</v>
      </c>
      <c r="O39" s="46"/>
      <c r="P39" s="81">
        <v>0.5</v>
      </c>
      <c r="Q39" s="47"/>
      <c r="R39" s="46"/>
      <c r="S39" s="81">
        <v>0.5</v>
      </c>
      <c r="T39" s="46"/>
      <c r="U39" s="81">
        <v>0.5</v>
      </c>
      <c r="V39" s="46"/>
      <c r="W39" s="81">
        <v>0.5</v>
      </c>
      <c r="X39" s="47"/>
      <c r="Y39" s="47"/>
      <c r="Z39" s="47"/>
      <c r="AA39" s="46"/>
      <c r="AB39" s="3">
        <v>0.5</v>
      </c>
      <c r="AC39" s="50">
        <v>0.5</v>
      </c>
      <c r="AD39" s="47"/>
      <c r="AE39" s="46"/>
      <c r="AF39" s="4">
        <v>0.5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1.1000000238418599</v>
      </c>
      <c r="K42" s="46"/>
      <c r="L42" s="81">
        <v>1.1000000238418599</v>
      </c>
      <c r="M42" s="46"/>
      <c r="N42" s="81">
        <v>1.1000000238418599</v>
      </c>
      <c r="O42" s="46"/>
      <c r="P42" s="81">
        <v>1.1000000238418599</v>
      </c>
      <c r="Q42" s="47"/>
      <c r="R42" s="46"/>
      <c r="S42" s="81">
        <v>1.1000000238418599</v>
      </c>
      <c r="T42" s="46"/>
      <c r="U42" s="81">
        <v>1.1000000238418599</v>
      </c>
      <c r="V42" s="46"/>
      <c r="W42" s="81">
        <v>1.1000000238418599</v>
      </c>
      <c r="X42" s="47"/>
      <c r="Y42" s="47"/>
      <c r="Z42" s="47"/>
      <c r="AA42" s="46"/>
      <c r="AB42" s="3">
        <v>1.1000000238418599</v>
      </c>
      <c r="AC42" s="50">
        <v>1.1000000238418599</v>
      </c>
      <c r="AD42" s="47"/>
      <c r="AE42" s="46"/>
      <c r="AF42" s="4">
        <v>1.1000000238418599</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av1OYY0xrLvP3Es/l1Id0JwEbHcEt+Bddyef+hAkyUXDs4YLn/sbugSgomgMrQZELOpxe8gZt1KmloCe0tfbQ==" saltValue="ofS6yIpQ9disWHTztXgFW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03596A6-965A-4C82-9CCD-4AD425C369E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MORO - Mount Rooper (66/11kV)</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AJ53"/>
  <sheetViews>
    <sheetView showGridLines="0" topLeftCell="A34"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1490</v>
      </c>
      <c r="J3" s="69"/>
      <c r="K3" s="69"/>
      <c r="L3" s="69"/>
      <c r="M3" s="69"/>
      <c r="N3" s="69"/>
      <c r="O3" s="69"/>
      <c r="P3" s="69"/>
      <c r="Q3" s="69"/>
      <c r="R3" s="69"/>
      <c r="S3" s="69"/>
      <c r="V3" s="71" t="s">
        <v>645</v>
      </c>
      <c r="W3" s="69"/>
      <c r="Y3" s="72" t="s">
        <v>941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1493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6.3</v>
      </c>
      <c r="K26" s="46"/>
      <c r="L26" s="81">
        <v>6.3</v>
      </c>
      <c r="M26" s="46"/>
      <c r="N26" s="81">
        <v>6.3</v>
      </c>
      <c r="O26" s="46"/>
      <c r="P26" s="81">
        <v>6.3</v>
      </c>
      <c r="Q26" s="47"/>
      <c r="R26" s="46"/>
      <c r="S26" s="81">
        <v>6.3</v>
      </c>
      <c r="T26" s="46"/>
      <c r="U26" s="81">
        <v>6.3</v>
      </c>
      <c r="V26" s="46"/>
      <c r="W26" s="81">
        <v>6.3</v>
      </c>
      <c r="X26" s="47"/>
      <c r="Y26" s="47"/>
      <c r="Z26" s="47"/>
      <c r="AA26" s="46"/>
      <c r="AB26" s="3">
        <v>6.3</v>
      </c>
      <c r="AC26" s="50">
        <v>6.3</v>
      </c>
      <c r="AD26" s="47"/>
      <c r="AE26" s="46"/>
      <c r="AF26" s="4">
        <v>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v>
      </c>
      <c r="K28" s="46"/>
      <c r="L28" s="81">
        <v>5.0999999999999996</v>
      </c>
      <c r="M28" s="46"/>
      <c r="N28" s="81">
        <v>5.0999999999999996</v>
      </c>
      <c r="O28" s="46"/>
      <c r="P28" s="81">
        <v>5.0999999999999996</v>
      </c>
      <c r="Q28" s="47"/>
      <c r="R28" s="46"/>
      <c r="S28" s="81">
        <v>5.2</v>
      </c>
      <c r="T28" s="46"/>
      <c r="U28" s="81">
        <v>4.2</v>
      </c>
      <c r="V28" s="46"/>
      <c r="W28" s="81">
        <v>4.2</v>
      </c>
      <c r="X28" s="47"/>
      <c r="Y28" s="47"/>
      <c r="Z28" s="47"/>
      <c r="AA28" s="46"/>
      <c r="AB28" s="3">
        <v>4.2</v>
      </c>
      <c r="AC28" s="50">
        <v>4.2</v>
      </c>
      <c r="AD28" s="47"/>
      <c r="AE28" s="46"/>
      <c r="AF28" s="4">
        <v>4.2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0.93100000000000005</v>
      </c>
      <c r="K31" s="46"/>
      <c r="L31" s="83">
        <v>0.93100000000000005</v>
      </c>
      <c r="M31" s="46"/>
      <c r="N31" s="83">
        <v>0.93100000000000005</v>
      </c>
      <c r="O31" s="46"/>
      <c r="P31" s="83">
        <v>0.93100000000000005</v>
      </c>
      <c r="Q31" s="47"/>
      <c r="R31" s="46"/>
      <c r="S31" s="83">
        <v>0.93100000000000005</v>
      </c>
      <c r="T31" s="46"/>
      <c r="U31" s="83">
        <v>0.94599999999999995</v>
      </c>
      <c r="V31" s="46"/>
      <c r="W31" s="83">
        <v>0.94599999999999995</v>
      </c>
      <c r="X31" s="47"/>
      <c r="Y31" s="47"/>
      <c r="Z31" s="47"/>
      <c r="AA31" s="46"/>
      <c r="AB31" s="7">
        <v>0.94599999999999995</v>
      </c>
      <c r="AC31" s="53">
        <v>0.94599999999999995</v>
      </c>
      <c r="AD31" s="47"/>
      <c r="AE31" s="46"/>
      <c r="AF31" s="8">
        <v>0.94599999999999995</v>
      </c>
    </row>
    <row r="32" spans="4:32" ht="13.15" customHeight="1" x14ac:dyDescent="0.25">
      <c r="E32" s="48" t="s">
        <v>329</v>
      </c>
      <c r="F32" s="47"/>
      <c r="G32" s="47"/>
      <c r="H32" s="47"/>
      <c r="I32" s="49"/>
      <c r="J32" s="81">
        <v>3.3</v>
      </c>
      <c r="K32" s="46"/>
      <c r="L32" s="81">
        <v>3.3</v>
      </c>
      <c r="M32" s="46"/>
      <c r="N32" s="81">
        <v>3.3</v>
      </c>
      <c r="O32" s="46"/>
      <c r="P32" s="81">
        <v>3.3</v>
      </c>
      <c r="Q32" s="47"/>
      <c r="R32" s="46"/>
      <c r="S32" s="81">
        <v>3.3</v>
      </c>
      <c r="T32" s="46"/>
      <c r="U32" s="81">
        <v>3.5</v>
      </c>
      <c r="V32" s="46"/>
      <c r="W32" s="81">
        <v>3.5</v>
      </c>
      <c r="X32" s="47"/>
      <c r="Y32" s="47"/>
      <c r="Z32" s="47"/>
      <c r="AA32" s="46"/>
      <c r="AB32" s="3">
        <v>3.5</v>
      </c>
      <c r="AC32" s="50">
        <v>3.5</v>
      </c>
      <c r="AD32" s="47"/>
      <c r="AE32" s="46"/>
      <c r="AF32" s="4">
        <v>3.5</v>
      </c>
    </row>
    <row r="33" spans="5:32" ht="13.15" customHeight="1" x14ac:dyDescent="0.25">
      <c r="E33" s="51" t="s">
        <v>331</v>
      </c>
      <c r="F33" s="47"/>
      <c r="G33" s="47"/>
      <c r="H33" s="47"/>
      <c r="I33" s="49"/>
      <c r="J33" s="82">
        <v>4.5</v>
      </c>
      <c r="K33" s="46"/>
      <c r="L33" s="82">
        <v>4.4000000000000004</v>
      </c>
      <c r="M33" s="46"/>
      <c r="N33" s="82">
        <v>4.4000000000000004</v>
      </c>
      <c r="O33" s="46"/>
      <c r="P33" s="82">
        <v>4.5</v>
      </c>
      <c r="Q33" s="47"/>
      <c r="R33" s="46"/>
      <c r="S33" s="82">
        <v>4.5</v>
      </c>
      <c r="T33" s="46"/>
      <c r="U33" s="82">
        <v>4.0999999999999996</v>
      </c>
      <c r="V33" s="46"/>
      <c r="W33" s="82">
        <v>4.0999999999999996</v>
      </c>
      <c r="X33" s="47"/>
      <c r="Y33" s="47"/>
      <c r="Z33" s="47"/>
      <c r="AA33" s="46"/>
      <c r="AB33" s="9">
        <v>4.0999999999999996</v>
      </c>
      <c r="AC33" s="52">
        <v>4.0999999999999996</v>
      </c>
      <c r="AD33" s="47"/>
      <c r="AE33" s="46"/>
      <c r="AF33" s="10">
        <v>4.0999999999999996</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1494</v>
      </c>
      <c r="K35" s="46"/>
      <c r="L35" s="80" t="s">
        <v>1494</v>
      </c>
      <c r="M35" s="46"/>
      <c r="N35" s="80" t="s">
        <v>1494</v>
      </c>
      <c r="O35" s="46"/>
      <c r="P35" s="80" t="s">
        <v>1494</v>
      </c>
      <c r="Q35" s="47"/>
      <c r="R35" s="46"/>
      <c r="S35" s="80" t="s">
        <v>1494</v>
      </c>
      <c r="T35" s="46"/>
      <c r="U35" s="80" t="s">
        <v>1494</v>
      </c>
      <c r="V35" s="46"/>
      <c r="W35" s="80" t="s">
        <v>1494</v>
      </c>
      <c r="X35" s="47"/>
      <c r="Y35" s="47"/>
      <c r="Z35" s="47"/>
      <c r="AA35" s="46"/>
      <c r="AB35" s="5" t="s">
        <v>1494</v>
      </c>
      <c r="AC35" s="45" t="s">
        <v>1494</v>
      </c>
      <c r="AD35" s="47"/>
      <c r="AE35" s="46"/>
      <c r="AF35" s="6" t="s">
        <v>1494</v>
      </c>
    </row>
    <row r="36" spans="5:32" ht="13.15" customHeight="1" x14ac:dyDescent="0.25">
      <c r="E36" s="48" t="s">
        <v>337</v>
      </c>
      <c r="F36" s="47"/>
      <c r="G36" s="47"/>
      <c r="H36" s="47"/>
      <c r="I36" s="49"/>
      <c r="J36" s="81">
        <v>1.2</v>
      </c>
      <c r="K36" s="46"/>
      <c r="L36" s="81">
        <v>1.1000000000000001</v>
      </c>
      <c r="M36" s="46"/>
      <c r="N36" s="81">
        <v>1.1000000000000001</v>
      </c>
      <c r="O36" s="46"/>
      <c r="P36" s="81">
        <v>1.2</v>
      </c>
      <c r="Q36" s="47"/>
      <c r="R36" s="46"/>
      <c r="S36" s="81">
        <v>1.2</v>
      </c>
      <c r="T36" s="46"/>
      <c r="U36" s="81">
        <v>0.6</v>
      </c>
      <c r="V36" s="46"/>
      <c r="W36" s="81">
        <v>0.6</v>
      </c>
      <c r="X36" s="47"/>
      <c r="Y36" s="47"/>
      <c r="Z36" s="47"/>
      <c r="AA36" s="46"/>
      <c r="AB36" s="3">
        <v>0.6</v>
      </c>
      <c r="AC36" s="50">
        <v>0.6</v>
      </c>
      <c r="AD36" s="47"/>
      <c r="AE36" s="46"/>
      <c r="AF36" s="4">
        <v>0.6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0.8</v>
      </c>
      <c r="K39" s="46"/>
      <c r="L39" s="81">
        <v>0.8</v>
      </c>
      <c r="M39" s="46"/>
      <c r="N39" s="81">
        <v>0.8</v>
      </c>
      <c r="O39" s="46"/>
      <c r="P39" s="81">
        <v>0.8</v>
      </c>
      <c r="Q39" s="47"/>
      <c r="R39" s="46"/>
      <c r="S39" s="81">
        <v>0.8</v>
      </c>
      <c r="T39" s="46"/>
      <c r="U39" s="81">
        <v>0.8</v>
      </c>
      <c r="V39" s="46"/>
      <c r="W39" s="81">
        <v>0.8</v>
      </c>
      <c r="X39" s="47"/>
      <c r="Y39" s="47"/>
      <c r="Z39" s="47"/>
      <c r="AA39" s="46"/>
      <c r="AB39" s="3">
        <v>0.8</v>
      </c>
      <c r="AC39" s="50">
        <v>0.8</v>
      </c>
      <c r="AD39" s="47"/>
      <c r="AE39" s="46"/>
      <c r="AF39" s="4">
        <v>0.8</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v>
      </c>
      <c r="K43" s="46"/>
      <c r="L43" s="81">
        <v>3</v>
      </c>
      <c r="M43" s="46"/>
      <c r="N43" s="81">
        <v>3</v>
      </c>
      <c r="O43" s="46"/>
      <c r="P43" s="81">
        <v>3</v>
      </c>
      <c r="Q43" s="47"/>
      <c r="R43" s="46"/>
      <c r="S43" s="81">
        <v>3</v>
      </c>
      <c r="T43" s="46"/>
      <c r="U43" s="81">
        <v>3</v>
      </c>
      <c r="V43" s="46"/>
      <c r="W43" s="81">
        <v>3</v>
      </c>
      <c r="X43" s="47"/>
      <c r="Y43" s="47"/>
      <c r="Z43" s="47"/>
      <c r="AA43" s="46"/>
      <c r="AB43" s="3">
        <v>3</v>
      </c>
      <c r="AC43" s="50">
        <v>3</v>
      </c>
      <c r="AD43" s="47"/>
      <c r="AE43" s="46"/>
      <c r="AF43" s="4">
        <v>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9rRRaotvxCbzrLtRHcjzDe+thB7VKzx/gRgIZCuoSbnwNuBPS8ahd6V6hkqGQvowxtina8m+b8Ovex6UULADw==" saltValue="8miO7dUgs/4ZFA01aXfYF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3611E25-C158-4E50-AF63-AE4BAF2959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MOSI - Mt Sibley (33/11kV)</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AJ53"/>
  <sheetViews>
    <sheetView showGridLines="0" topLeftCell="A28" zoomScale="160" zoomScaleNormal="160" workbookViewId="0">
      <selection activeCell="E54" sqref="E5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1495</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1260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1496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1497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18.5</v>
      </c>
      <c r="K26" s="46"/>
      <c r="L26" s="81">
        <v>18.5</v>
      </c>
      <c r="M26" s="46"/>
      <c r="N26" s="81">
        <v>35.200000000000003</v>
      </c>
      <c r="O26" s="46"/>
      <c r="P26" s="81">
        <v>35.200000000000003</v>
      </c>
      <c r="Q26" s="47"/>
      <c r="R26" s="46"/>
      <c r="S26" s="81">
        <v>35.200000000000003</v>
      </c>
      <c r="T26" s="46"/>
      <c r="U26" s="81">
        <v>20.6</v>
      </c>
      <c r="V26" s="46"/>
      <c r="W26" s="81">
        <v>20.6</v>
      </c>
      <c r="X26" s="47"/>
      <c r="Y26" s="47"/>
      <c r="Z26" s="47"/>
      <c r="AA26" s="46"/>
      <c r="AB26" s="3">
        <v>35.200000000000003</v>
      </c>
      <c r="AC26" s="50">
        <v>35.200000000000003</v>
      </c>
      <c r="AD26" s="47"/>
      <c r="AE26" s="46"/>
      <c r="AF26" s="4">
        <v>35.200000000000003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8.4</v>
      </c>
      <c r="K28" s="46"/>
      <c r="L28" s="81">
        <v>8.4</v>
      </c>
      <c r="M28" s="46"/>
      <c r="N28" s="81">
        <v>8.4</v>
      </c>
      <c r="O28" s="46"/>
      <c r="P28" s="81">
        <v>8.4</v>
      </c>
      <c r="Q28" s="47"/>
      <c r="R28" s="46"/>
      <c r="S28" s="81">
        <v>8.6</v>
      </c>
      <c r="T28" s="46"/>
      <c r="U28" s="81">
        <v>7.2</v>
      </c>
      <c r="V28" s="46"/>
      <c r="W28" s="81">
        <v>7.1</v>
      </c>
      <c r="X28" s="47"/>
      <c r="Y28" s="47"/>
      <c r="Z28" s="47"/>
      <c r="AA28" s="46"/>
      <c r="AB28" s="3">
        <v>7.1</v>
      </c>
      <c r="AC28" s="50">
        <v>7.1</v>
      </c>
      <c r="AD28" s="47"/>
      <c r="AE28" s="46"/>
      <c r="AF28" s="4">
        <v>7.1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9.3000000000000007</v>
      </c>
      <c r="K32" s="46"/>
      <c r="L32" s="81">
        <v>9.3000000000000007</v>
      </c>
      <c r="M32" s="46"/>
      <c r="N32" s="81">
        <v>0</v>
      </c>
      <c r="O32" s="46"/>
      <c r="P32" s="81">
        <v>0</v>
      </c>
      <c r="Q32" s="47"/>
      <c r="R32" s="46"/>
      <c r="S32" s="81">
        <v>0</v>
      </c>
      <c r="T32" s="46"/>
      <c r="U32" s="81">
        <v>10.3</v>
      </c>
      <c r="V32" s="46"/>
      <c r="W32" s="81">
        <v>10.3</v>
      </c>
      <c r="X32" s="47"/>
      <c r="Y32" s="47"/>
      <c r="Z32" s="47"/>
      <c r="AA32" s="46"/>
      <c r="AB32" s="3">
        <v>0</v>
      </c>
      <c r="AC32" s="50">
        <v>0</v>
      </c>
      <c r="AD32" s="47"/>
      <c r="AE32" s="46"/>
      <c r="AF32" s="4">
        <v>0</v>
      </c>
    </row>
    <row r="33" spans="5:32" ht="13.15" customHeight="1" x14ac:dyDescent="0.25">
      <c r="E33" s="48" t="s">
        <v>331</v>
      </c>
      <c r="F33" s="47"/>
      <c r="G33" s="47"/>
      <c r="H33" s="47"/>
      <c r="I33" s="49"/>
      <c r="J33" s="81">
        <v>8</v>
      </c>
      <c r="K33" s="46"/>
      <c r="L33" s="81">
        <v>8</v>
      </c>
      <c r="M33" s="46"/>
      <c r="N33" s="81">
        <v>8</v>
      </c>
      <c r="O33" s="46"/>
      <c r="P33" s="81">
        <v>8</v>
      </c>
      <c r="Q33" s="47"/>
      <c r="R33" s="46"/>
      <c r="S33" s="81">
        <v>8.1999999999999993</v>
      </c>
      <c r="T33" s="46"/>
      <c r="U33" s="81">
        <v>6.9</v>
      </c>
      <c r="V33" s="46"/>
      <c r="W33" s="81">
        <v>6.8</v>
      </c>
      <c r="X33" s="47"/>
      <c r="Y33" s="47"/>
      <c r="Z33" s="47"/>
      <c r="AA33" s="46"/>
      <c r="AB33" s="3">
        <v>6.8</v>
      </c>
      <c r="AC33" s="50">
        <v>6.8</v>
      </c>
      <c r="AD33" s="47"/>
      <c r="AE33" s="46"/>
      <c r="AF33" s="4">
        <v>6.7</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1498</v>
      </c>
      <c r="K35" s="46"/>
      <c r="L35" s="80" t="s">
        <v>1498</v>
      </c>
      <c r="M35" s="46"/>
      <c r="N35" s="80" t="s">
        <v>1498</v>
      </c>
      <c r="O35" s="46"/>
      <c r="P35" s="80" t="s">
        <v>1498</v>
      </c>
      <c r="Q35" s="47"/>
      <c r="R35" s="46"/>
      <c r="S35" s="80" t="s">
        <v>1498</v>
      </c>
      <c r="T35" s="46"/>
      <c r="U35" s="80" t="s">
        <v>1498</v>
      </c>
      <c r="V35" s="46"/>
      <c r="W35" s="80" t="s">
        <v>1498</v>
      </c>
      <c r="X35" s="47"/>
      <c r="Y35" s="47"/>
      <c r="Z35" s="47"/>
      <c r="AA35" s="46"/>
      <c r="AB35" s="5" t="s">
        <v>1498</v>
      </c>
      <c r="AC35" s="45" t="s">
        <v>1498</v>
      </c>
      <c r="AD35" s="47"/>
      <c r="AE35" s="46"/>
      <c r="AF35" s="6" t="s">
        <v>1498</v>
      </c>
    </row>
    <row r="36" spans="5:32" ht="13.15" customHeight="1" x14ac:dyDescent="0.25">
      <c r="E36" s="48" t="s">
        <v>337</v>
      </c>
      <c r="F36" s="47"/>
      <c r="G36" s="47"/>
      <c r="H36" s="47"/>
      <c r="I36" s="49"/>
      <c r="J36" s="80"/>
      <c r="K36" s="46"/>
      <c r="L36" s="80"/>
      <c r="M36" s="46"/>
      <c r="N36" s="81">
        <v>8</v>
      </c>
      <c r="O36" s="46"/>
      <c r="P36" s="81">
        <v>8</v>
      </c>
      <c r="Q36" s="47"/>
      <c r="R36" s="46"/>
      <c r="S36" s="81">
        <v>8.1999999999999993</v>
      </c>
      <c r="T36" s="46"/>
      <c r="U36" s="80"/>
      <c r="V36" s="46"/>
      <c r="W36" s="80"/>
      <c r="X36" s="47"/>
      <c r="Y36" s="47"/>
      <c r="Z36" s="47"/>
      <c r="AA36" s="46"/>
      <c r="AB36" s="3">
        <v>6.8</v>
      </c>
      <c r="AC36" s="50">
        <v>6.8</v>
      </c>
      <c r="AD36" s="47"/>
      <c r="AE36" s="46"/>
      <c r="AF36" s="4">
        <v>6.7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v>
      </c>
      <c r="K39" s="46"/>
      <c r="L39" s="81">
        <v>4</v>
      </c>
      <c r="M39" s="46"/>
      <c r="N39" s="81">
        <v>4</v>
      </c>
      <c r="O39" s="46"/>
      <c r="P39" s="81">
        <v>4</v>
      </c>
      <c r="Q39" s="47"/>
      <c r="R39" s="46"/>
      <c r="S39" s="81">
        <v>4</v>
      </c>
      <c r="T39" s="46"/>
      <c r="U39" s="81">
        <v>4</v>
      </c>
      <c r="V39" s="46"/>
      <c r="W39" s="81">
        <v>4</v>
      </c>
      <c r="X39" s="47"/>
      <c r="Y39" s="47"/>
      <c r="Z39" s="47"/>
      <c r="AA39" s="46"/>
      <c r="AB39" s="3">
        <v>4</v>
      </c>
      <c r="AC39" s="50">
        <v>4</v>
      </c>
      <c r="AD39" s="47"/>
      <c r="AE39" s="46"/>
      <c r="AF39" s="4">
        <v>4</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24</v>
      </c>
      <c r="O43" s="46"/>
      <c r="P43" s="81">
        <v>24</v>
      </c>
      <c r="Q43" s="47"/>
      <c r="R43" s="46"/>
      <c r="S43" s="81">
        <v>24</v>
      </c>
      <c r="T43" s="46"/>
      <c r="U43" s="81">
        <v>0</v>
      </c>
      <c r="V43" s="46"/>
      <c r="W43" s="81">
        <v>0</v>
      </c>
      <c r="X43" s="47"/>
      <c r="Y43" s="47"/>
      <c r="Z43" s="47"/>
      <c r="AA43" s="46"/>
      <c r="AB43" s="3">
        <v>24</v>
      </c>
      <c r="AC43" s="50">
        <v>24</v>
      </c>
      <c r="AD43" s="47"/>
      <c r="AE43" s="46"/>
      <c r="AF43" s="4">
        <v>24</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1">
        <v>4</v>
      </c>
      <c r="O45" s="46"/>
      <c r="P45" s="81">
        <v>4</v>
      </c>
      <c r="Q45" s="47"/>
      <c r="R45" s="46"/>
      <c r="S45" s="81">
        <v>4.2</v>
      </c>
      <c r="T45" s="46"/>
      <c r="U45" s="80"/>
      <c r="V45" s="46"/>
      <c r="W45" s="80"/>
      <c r="X45" s="47"/>
      <c r="Y45" s="47"/>
      <c r="Z45" s="47"/>
      <c r="AA45" s="46"/>
      <c r="AB45" s="3">
        <v>2.8</v>
      </c>
      <c r="AC45" s="50">
        <v>2.8</v>
      </c>
      <c r="AD45" s="47"/>
      <c r="AE45" s="46"/>
      <c r="AF45" s="4">
        <v>2.7</v>
      </c>
    </row>
    <row r="46" spans="5:32" x14ac:dyDescent="0.25">
      <c r="E46" s="48" t="s">
        <v>357</v>
      </c>
      <c r="F46" s="47"/>
      <c r="G46" s="47"/>
      <c r="H46" s="47"/>
      <c r="I46" s="49"/>
      <c r="J46" s="80"/>
      <c r="K46" s="46"/>
      <c r="L46" s="80"/>
      <c r="M46" s="46"/>
      <c r="N46" s="81">
        <v>4</v>
      </c>
      <c r="O46" s="46"/>
      <c r="P46" s="81">
        <v>4</v>
      </c>
      <c r="Q46" s="47"/>
      <c r="R46" s="46"/>
      <c r="S46" s="81">
        <v>4.2</v>
      </c>
      <c r="T46" s="46"/>
      <c r="U46" s="80"/>
      <c r="V46" s="46"/>
      <c r="W46" s="80"/>
      <c r="X46" s="47"/>
      <c r="Y46" s="47"/>
      <c r="Z46" s="47"/>
      <c r="AA46" s="46"/>
      <c r="AB46" s="3">
        <v>2.8</v>
      </c>
      <c r="AC46" s="50">
        <v>2.8</v>
      </c>
      <c r="AD46" s="47"/>
      <c r="AE46" s="46"/>
      <c r="AF46" s="4">
        <v>2.7</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86" t="s">
        <v>893</v>
      </c>
      <c r="O48" s="37"/>
      <c r="P48" s="86" t="s">
        <v>893</v>
      </c>
      <c r="Q48" s="44"/>
      <c r="R48" s="37"/>
      <c r="S48" s="86" t="s">
        <v>893</v>
      </c>
      <c r="T48" s="37"/>
      <c r="U48" s="79" t="s">
        <v>666</v>
      </c>
      <c r="V48" s="39"/>
      <c r="W48" s="79" t="s">
        <v>666</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85o2v5y8F5HyUWu3abQEJvaH/igDxyXqYU4vWAiTfCimDQ3WSJu20dYK6u2WPbIH55tCslGsY6te7+2LuKyLA==" saltValue="czFoFwDffZXbW04vmsEsQ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307807E-1DA0-4996-B0D0-400987FF86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MOSS - Mossman (66/22kV)</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dimension ref="A1:AJ53"/>
  <sheetViews>
    <sheetView showGridLines="0" topLeftCell="A43"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1499</v>
      </c>
      <c r="J3" s="69"/>
      <c r="K3" s="69"/>
      <c r="L3" s="69"/>
      <c r="M3" s="69"/>
      <c r="N3" s="69"/>
      <c r="O3" s="69"/>
      <c r="P3" s="69"/>
      <c r="Q3" s="69"/>
      <c r="R3" s="69"/>
      <c r="S3" s="69"/>
      <c r="V3" s="71" t="s">
        <v>645</v>
      </c>
      <c r="W3" s="69"/>
      <c r="Y3" s="72" t="s">
        <v>1500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1502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20</v>
      </c>
      <c r="K26" s="46"/>
      <c r="L26" s="81">
        <v>20</v>
      </c>
      <c r="M26" s="46"/>
      <c r="N26" s="81">
        <v>20</v>
      </c>
      <c r="O26" s="46"/>
      <c r="P26" s="81">
        <v>20</v>
      </c>
      <c r="Q26" s="47"/>
      <c r="R26" s="46"/>
      <c r="S26" s="81">
        <v>20</v>
      </c>
      <c r="T26" s="46"/>
      <c r="U26" s="81">
        <v>20</v>
      </c>
      <c r="V26" s="46"/>
      <c r="W26" s="81">
        <v>20</v>
      </c>
      <c r="X26" s="47"/>
      <c r="Y26" s="47"/>
      <c r="Z26" s="47"/>
      <c r="AA26" s="46"/>
      <c r="AB26" s="3">
        <v>20</v>
      </c>
      <c r="AC26" s="50">
        <v>20</v>
      </c>
      <c r="AD26" s="47"/>
      <c r="AE26" s="46"/>
      <c r="AF26" s="4">
        <v>20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14.6</v>
      </c>
      <c r="K28" s="46"/>
      <c r="L28" s="81">
        <v>15</v>
      </c>
      <c r="M28" s="46"/>
      <c r="N28" s="81">
        <v>14.9</v>
      </c>
      <c r="O28" s="46"/>
      <c r="P28" s="81">
        <v>14.9</v>
      </c>
      <c r="Q28" s="47"/>
      <c r="R28" s="46"/>
      <c r="S28" s="81">
        <v>15</v>
      </c>
      <c r="T28" s="46"/>
      <c r="U28" s="81">
        <v>11.1</v>
      </c>
      <c r="V28" s="46"/>
      <c r="W28" s="81">
        <v>11.6</v>
      </c>
      <c r="X28" s="47"/>
      <c r="Y28" s="47"/>
      <c r="Z28" s="47"/>
      <c r="AA28" s="46"/>
      <c r="AB28" s="3">
        <v>12.1</v>
      </c>
      <c r="AC28" s="50">
        <v>12.1</v>
      </c>
      <c r="AD28" s="47"/>
      <c r="AE28" s="46"/>
      <c r="AF28" s="4">
        <v>12.1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0.98699999999999999</v>
      </c>
      <c r="K31" s="46"/>
      <c r="L31" s="83">
        <v>0.98699999999999999</v>
      </c>
      <c r="M31" s="46"/>
      <c r="N31" s="83">
        <v>0.98699999999999999</v>
      </c>
      <c r="O31" s="46"/>
      <c r="P31" s="83">
        <v>0.98699999999999999</v>
      </c>
      <c r="Q31" s="47"/>
      <c r="R31" s="46"/>
      <c r="S31" s="83">
        <v>0.98699999999999999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10</v>
      </c>
      <c r="K32" s="46"/>
      <c r="L32" s="81">
        <v>10</v>
      </c>
      <c r="M32" s="46"/>
      <c r="N32" s="81">
        <v>10</v>
      </c>
      <c r="O32" s="46"/>
      <c r="P32" s="81">
        <v>10</v>
      </c>
      <c r="Q32" s="47"/>
      <c r="R32" s="46"/>
      <c r="S32" s="81">
        <v>10</v>
      </c>
      <c r="T32" s="46"/>
      <c r="U32" s="81">
        <v>10</v>
      </c>
      <c r="V32" s="46"/>
      <c r="W32" s="81">
        <v>10</v>
      </c>
      <c r="X32" s="47"/>
      <c r="Y32" s="47"/>
      <c r="Z32" s="47"/>
      <c r="AA32" s="46"/>
      <c r="AB32" s="3">
        <v>10</v>
      </c>
      <c r="AC32" s="50">
        <v>10</v>
      </c>
      <c r="AD32" s="47"/>
      <c r="AE32" s="46"/>
      <c r="AF32" s="4">
        <v>10</v>
      </c>
    </row>
    <row r="33" spans="5:32" ht="13.15" customHeight="1" x14ac:dyDescent="0.25">
      <c r="E33" s="51" t="s">
        <v>331</v>
      </c>
      <c r="F33" s="47"/>
      <c r="G33" s="47"/>
      <c r="H33" s="47"/>
      <c r="I33" s="49"/>
      <c r="J33" s="82">
        <v>14</v>
      </c>
      <c r="K33" s="46"/>
      <c r="L33" s="82">
        <v>14.5</v>
      </c>
      <c r="M33" s="46"/>
      <c r="N33" s="82">
        <v>14.4</v>
      </c>
      <c r="O33" s="46"/>
      <c r="P33" s="82">
        <v>14.4</v>
      </c>
      <c r="Q33" s="47"/>
      <c r="R33" s="46"/>
      <c r="S33" s="82">
        <v>14.5</v>
      </c>
      <c r="T33" s="46"/>
      <c r="U33" s="82">
        <v>10.6</v>
      </c>
      <c r="V33" s="46"/>
      <c r="W33" s="82">
        <v>11.1</v>
      </c>
      <c r="X33" s="47"/>
      <c r="Y33" s="47"/>
      <c r="Z33" s="47"/>
      <c r="AA33" s="46"/>
      <c r="AB33" s="9">
        <v>11.6</v>
      </c>
      <c r="AC33" s="52">
        <v>11.6</v>
      </c>
      <c r="AD33" s="47"/>
      <c r="AE33" s="46"/>
      <c r="AF33" s="10">
        <v>11.6</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1345</v>
      </c>
      <c r="K35" s="46"/>
      <c r="L35" s="80" t="s">
        <v>1345</v>
      </c>
      <c r="M35" s="46"/>
      <c r="N35" s="80" t="s">
        <v>1345</v>
      </c>
      <c r="O35" s="46"/>
      <c r="P35" s="80" t="s">
        <v>1345</v>
      </c>
      <c r="Q35" s="47"/>
      <c r="R35" s="46"/>
      <c r="S35" s="80" t="s">
        <v>1345</v>
      </c>
      <c r="T35" s="46"/>
      <c r="U35" s="80" t="s">
        <v>1345</v>
      </c>
      <c r="V35" s="46"/>
      <c r="W35" s="80" t="s">
        <v>1345</v>
      </c>
      <c r="X35" s="47"/>
      <c r="Y35" s="47"/>
      <c r="Z35" s="47"/>
      <c r="AA35" s="46"/>
      <c r="AB35" s="5" t="s">
        <v>1345</v>
      </c>
      <c r="AC35" s="45" t="s">
        <v>1345</v>
      </c>
      <c r="AD35" s="47"/>
      <c r="AE35" s="46"/>
      <c r="AF35" s="6" t="s">
        <v>1345</v>
      </c>
    </row>
    <row r="36" spans="5:32" ht="13.15" customHeight="1" x14ac:dyDescent="0.25">
      <c r="E36" s="48" t="s">
        <v>337</v>
      </c>
      <c r="F36" s="47"/>
      <c r="G36" s="47"/>
      <c r="H36" s="47"/>
      <c r="I36" s="49"/>
      <c r="J36" s="81">
        <v>4</v>
      </c>
      <c r="K36" s="46"/>
      <c r="L36" s="81">
        <v>4.5</v>
      </c>
      <c r="M36" s="46"/>
      <c r="N36" s="81">
        <v>4.4000000000000004</v>
      </c>
      <c r="O36" s="46"/>
      <c r="P36" s="81">
        <v>4.4000000000000004</v>
      </c>
      <c r="Q36" s="47"/>
      <c r="R36" s="46"/>
      <c r="S36" s="81">
        <v>4.5</v>
      </c>
      <c r="T36" s="46"/>
      <c r="U36" s="81">
        <v>0.6</v>
      </c>
      <c r="V36" s="46"/>
      <c r="W36" s="81">
        <v>1.1000000000000001</v>
      </c>
      <c r="X36" s="47"/>
      <c r="Y36" s="47"/>
      <c r="Z36" s="47"/>
      <c r="AA36" s="46"/>
      <c r="AB36" s="3">
        <v>1.6</v>
      </c>
      <c r="AC36" s="50">
        <v>1.6</v>
      </c>
      <c r="AD36" s="47"/>
      <c r="AE36" s="46"/>
      <c r="AF36" s="4">
        <v>1.6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t="s">
        <v>109</v>
      </c>
      <c r="K43" s="46"/>
      <c r="L43" s="81" t="s">
        <v>109</v>
      </c>
      <c r="M43" s="46"/>
      <c r="N43" s="81" t="s">
        <v>109</v>
      </c>
      <c r="O43" s="46"/>
      <c r="P43" s="81" t="s">
        <v>109</v>
      </c>
      <c r="Q43" s="47"/>
      <c r="R43" s="46"/>
      <c r="S43" s="81" t="s">
        <v>109</v>
      </c>
      <c r="T43" s="46"/>
      <c r="U43" s="81" t="s">
        <v>109</v>
      </c>
      <c r="V43" s="46"/>
      <c r="W43" s="81" t="s">
        <v>109</v>
      </c>
      <c r="X43" s="47"/>
      <c r="Y43" s="47"/>
      <c r="Z43" s="47"/>
      <c r="AA43" s="46"/>
      <c r="AB43" s="3" t="s">
        <v>109</v>
      </c>
      <c r="AC43" s="50" t="s">
        <v>109</v>
      </c>
      <c r="AD43" s="47"/>
      <c r="AE43" s="46"/>
      <c r="AF43" s="4" t="s">
        <v>109</v>
      </c>
    </row>
    <row r="44" spans="5:32" ht="20.100000000000001" customHeight="1" x14ac:dyDescent="0.25">
      <c r="E44" s="48" t="s">
        <v>310</v>
      </c>
      <c r="F44" s="47"/>
      <c r="G44" s="47"/>
      <c r="H44" s="47"/>
      <c r="I44" s="49"/>
      <c r="J44" s="81" t="s">
        <v>109</v>
      </c>
      <c r="K44" s="46"/>
      <c r="L44" s="81" t="s">
        <v>109</v>
      </c>
      <c r="M44" s="46"/>
      <c r="N44" s="81" t="s">
        <v>109</v>
      </c>
      <c r="O44" s="46"/>
      <c r="P44" s="81" t="s">
        <v>109</v>
      </c>
      <c r="Q44" s="47"/>
      <c r="R44" s="46"/>
      <c r="S44" s="81" t="s">
        <v>109</v>
      </c>
      <c r="T44" s="46"/>
      <c r="U44" s="81" t="s">
        <v>109</v>
      </c>
      <c r="V44" s="46"/>
      <c r="W44" s="81" t="s">
        <v>109</v>
      </c>
      <c r="X44" s="47"/>
      <c r="Y44" s="47"/>
      <c r="Z44" s="47"/>
      <c r="AA44" s="46"/>
      <c r="AB44" s="3" t="s">
        <v>109</v>
      </c>
      <c r="AC44" s="50" t="s">
        <v>109</v>
      </c>
      <c r="AD44" s="47"/>
      <c r="AE44" s="46"/>
      <c r="AF44" s="4" t="s">
        <v>109</v>
      </c>
    </row>
    <row r="45" spans="5:32" x14ac:dyDescent="0.25">
      <c r="E45" s="48" t="s">
        <v>355</v>
      </c>
      <c r="F45" s="47"/>
      <c r="G45" s="47"/>
      <c r="H45" s="47"/>
      <c r="I45" s="49"/>
      <c r="J45" s="81">
        <v>4</v>
      </c>
      <c r="K45" s="46"/>
      <c r="L45" s="81">
        <v>4.5</v>
      </c>
      <c r="M45" s="46"/>
      <c r="N45" s="81">
        <v>4.4000000000000004</v>
      </c>
      <c r="O45" s="46"/>
      <c r="P45" s="81">
        <v>4.4000000000000004</v>
      </c>
      <c r="Q45" s="47"/>
      <c r="R45" s="46"/>
      <c r="S45" s="81">
        <v>4.5</v>
      </c>
      <c r="T45" s="46"/>
      <c r="U45" s="81">
        <v>0.6</v>
      </c>
      <c r="V45" s="46"/>
      <c r="W45" s="81">
        <v>1.1000000000000001</v>
      </c>
      <c r="X45" s="47"/>
      <c r="Y45" s="47"/>
      <c r="Z45" s="47"/>
      <c r="AA45" s="46"/>
      <c r="AB45" s="3">
        <v>1.6</v>
      </c>
      <c r="AC45" s="50">
        <v>1.6</v>
      </c>
      <c r="AD45" s="47"/>
      <c r="AE45" s="46"/>
      <c r="AF45" s="4">
        <v>1.6</v>
      </c>
    </row>
    <row r="46" spans="5:32" x14ac:dyDescent="0.25">
      <c r="E46" s="48" t="s">
        <v>357</v>
      </c>
      <c r="F46" s="47"/>
      <c r="G46" s="47"/>
      <c r="H46" s="47"/>
      <c r="I46" s="49"/>
      <c r="J46" s="81">
        <v>3.9</v>
      </c>
      <c r="K46" s="46"/>
      <c r="L46" s="81">
        <v>4.4000000000000004</v>
      </c>
      <c r="M46" s="46"/>
      <c r="N46" s="81">
        <v>4.3</v>
      </c>
      <c r="O46" s="46"/>
      <c r="P46" s="81">
        <v>4.3</v>
      </c>
      <c r="Q46" s="47"/>
      <c r="R46" s="46"/>
      <c r="S46" s="81">
        <v>4.4000000000000004</v>
      </c>
      <c r="T46" s="46"/>
      <c r="U46" s="81">
        <v>0.6</v>
      </c>
      <c r="V46" s="46"/>
      <c r="W46" s="81">
        <v>1.1000000000000001</v>
      </c>
      <c r="X46" s="47"/>
      <c r="Y46" s="47"/>
      <c r="Z46" s="47"/>
      <c r="AA46" s="46"/>
      <c r="AB46" s="3">
        <v>1.6</v>
      </c>
      <c r="AC46" s="50">
        <v>1.6</v>
      </c>
      <c r="AD46" s="47"/>
      <c r="AE46" s="46"/>
      <c r="AF46" s="4">
        <v>1.6</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EWlo6DFNkETglj5Ky1/NBvk7wBopfHDSUEAAcr4jzoh195vco4F3c6dJqfGxeYUqH/wY08j+zICqp2IxZQUYA==" saltValue="K3eekaMn1nnw/zAGKyRUL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26FE204-ADD9-4DB3-AA05-3C928C4094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MOUR - Moura (66/22kV)</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AK53"/>
  <sheetViews>
    <sheetView showGridLines="0" topLeftCell="A28" zoomScale="145" zoomScaleNormal="145" workbookViewId="0">
      <selection activeCell="AK42" sqref="AK42: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1504</v>
      </c>
      <c r="J3" s="69"/>
      <c r="K3" s="69"/>
      <c r="L3" s="69"/>
      <c r="M3" s="69"/>
      <c r="N3" s="69"/>
      <c r="O3" s="69"/>
      <c r="P3" s="69"/>
      <c r="Q3" s="69"/>
      <c r="R3" s="69"/>
      <c r="S3" s="69"/>
      <c r="V3" s="71" t="s">
        <v>645</v>
      </c>
      <c r="W3" s="69"/>
      <c r="Y3" s="72" t="s">
        <v>1294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1505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29.6</v>
      </c>
      <c r="K26" s="46"/>
      <c r="L26" s="81">
        <v>29.6</v>
      </c>
      <c r="M26" s="46"/>
      <c r="N26" s="81">
        <v>29.6</v>
      </c>
      <c r="O26" s="46"/>
      <c r="P26" s="81">
        <v>29.6</v>
      </c>
      <c r="Q26" s="47"/>
      <c r="R26" s="46"/>
      <c r="S26" s="81">
        <v>29.6</v>
      </c>
      <c r="T26" s="46"/>
      <c r="U26" s="81">
        <v>35.4</v>
      </c>
      <c r="V26" s="46"/>
      <c r="W26" s="81">
        <v>35.4</v>
      </c>
      <c r="X26" s="47"/>
      <c r="Y26" s="47"/>
      <c r="Z26" s="47"/>
      <c r="AA26" s="46"/>
      <c r="AB26" s="3">
        <v>35.4</v>
      </c>
      <c r="AC26" s="50">
        <v>35.4</v>
      </c>
      <c r="AD26" s="47"/>
      <c r="AE26" s="46"/>
      <c r="AF26" s="4">
        <v>35.4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14.8</v>
      </c>
      <c r="K28" s="46"/>
      <c r="L28" s="81">
        <v>15.2</v>
      </c>
      <c r="M28" s="46"/>
      <c r="N28" s="81">
        <v>15.1</v>
      </c>
      <c r="O28" s="46"/>
      <c r="P28" s="81">
        <v>15.2</v>
      </c>
      <c r="Q28" s="47"/>
      <c r="R28" s="46"/>
      <c r="S28" s="81">
        <v>15.3</v>
      </c>
      <c r="T28" s="46"/>
      <c r="U28" s="81">
        <v>13.5</v>
      </c>
      <c r="V28" s="46"/>
      <c r="W28" s="81">
        <v>13.9</v>
      </c>
      <c r="X28" s="47"/>
      <c r="Y28" s="47"/>
      <c r="Z28" s="47"/>
      <c r="AA28" s="46"/>
      <c r="AB28" s="3">
        <v>13.8</v>
      </c>
      <c r="AC28" s="50">
        <v>13.8</v>
      </c>
      <c r="AD28" s="47"/>
      <c r="AE28" s="46"/>
      <c r="AF28" s="4">
        <v>13.8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0.96499999999999997</v>
      </c>
      <c r="K31" s="46"/>
      <c r="L31" s="83">
        <v>0.96499999999999997</v>
      </c>
      <c r="M31" s="46"/>
      <c r="N31" s="83">
        <v>0.96499999999999997</v>
      </c>
      <c r="O31" s="46"/>
      <c r="P31" s="83">
        <v>0.96499999999999997</v>
      </c>
      <c r="Q31" s="47"/>
      <c r="R31" s="46"/>
      <c r="S31" s="83">
        <v>0.96499999999999997</v>
      </c>
      <c r="T31" s="46"/>
      <c r="U31" s="83">
        <v>0.97899999999999998</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17</v>
      </c>
      <c r="K32" s="46"/>
      <c r="L32" s="81">
        <v>17</v>
      </c>
      <c r="M32" s="46"/>
      <c r="N32" s="81">
        <v>17</v>
      </c>
      <c r="O32" s="46"/>
      <c r="P32" s="81">
        <v>17</v>
      </c>
      <c r="Q32" s="47"/>
      <c r="R32" s="46"/>
      <c r="S32" s="81">
        <v>17</v>
      </c>
      <c r="T32" s="46"/>
      <c r="U32" s="81">
        <v>18.7</v>
      </c>
      <c r="V32" s="46"/>
      <c r="W32" s="81">
        <v>18.7</v>
      </c>
      <c r="X32" s="47"/>
      <c r="Y32" s="47"/>
      <c r="Z32" s="47"/>
      <c r="AA32" s="46"/>
      <c r="AB32" s="3">
        <v>18.7</v>
      </c>
      <c r="AC32" s="50">
        <v>18.7</v>
      </c>
      <c r="AD32" s="47"/>
      <c r="AE32" s="46"/>
      <c r="AF32" s="4">
        <v>18.7</v>
      </c>
    </row>
    <row r="33" spans="5:37" ht="13.15" customHeight="1" x14ac:dyDescent="0.25">
      <c r="E33" s="51" t="s">
        <v>331</v>
      </c>
      <c r="F33" s="47"/>
      <c r="G33" s="47"/>
      <c r="H33" s="47"/>
      <c r="I33" s="49"/>
      <c r="J33" s="82">
        <v>13.6</v>
      </c>
      <c r="K33" s="46"/>
      <c r="L33" s="82">
        <v>14</v>
      </c>
      <c r="M33" s="46"/>
      <c r="N33" s="82">
        <v>13.9</v>
      </c>
      <c r="O33" s="46"/>
      <c r="P33" s="82">
        <v>14</v>
      </c>
      <c r="Q33" s="47"/>
      <c r="R33" s="46"/>
      <c r="S33" s="82">
        <v>14.1</v>
      </c>
      <c r="T33" s="46"/>
      <c r="U33" s="82">
        <v>12.6</v>
      </c>
      <c r="V33" s="46"/>
      <c r="W33" s="82">
        <v>12.9</v>
      </c>
      <c r="X33" s="47"/>
      <c r="Y33" s="47"/>
      <c r="Z33" s="47"/>
      <c r="AA33" s="46"/>
      <c r="AB33" s="9">
        <v>12.9</v>
      </c>
      <c r="AC33" s="52">
        <v>12.9</v>
      </c>
      <c r="AD33" s="47"/>
      <c r="AE33" s="46"/>
      <c r="AF33" s="10">
        <v>12.9</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12.1</v>
      </c>
      <c r="K43" s="46"/>
      <c r="L43" s="81">
        <v>12.1</v>
      </c>
      <c r="M43" s="46"/>
      <c r="N43" s="81">
        <v>12.1</v>
      </c>
      <c r="O43" s="46"/>
      <c r="P43" s="81">
        <v>12.1</v>
      </c>
      <c r="Q43" s="47"/>
      <c r="R43" s="46"/>
      <c r="S43" s="81">
        <v>12.1</v>
      </c>
      <c r="T43" s="46"/>
      <c r="U43" s="81">
        <v>12.1</v>
      </c>
      <c r="V43" s="46"/>
      <c r="W43" s="81">
        <v>12.1</v>
      </c>
      <c r="X43" s="47"/>
      <c r="Y43" s="47"/>
      <c r="Z43" s="47"/>
      <c r="AA43" s="46"/>
      <c r="AB43" s="3">
        <v>12.1</v>
      </c>
      <c r="AC43" s="50">
        <v>12.1</v>
      </c>
      <c r="AD43" s="47"/>
      <c r="AE43" s="46"/>
      <c r="AF43" s="4">
        <v>12.1</v>
      </c>
    </row>
    <row r="44" spans="5:37" ht="20.100000000000001" customHeight="1" x14ac:dyDescent="0.25">
      <c r="E44" s="48" t="s">
        <v>310</v>
      </c>
      <c r="F44" s="47"/>
      <c r="G44" s="47"/>
      <c r="H44" s="47"/>
      <c r="I44" s="49"/>
      <c r="J44" s="81">
        <v>5.8</v>
      </c>
      <c r="K44" s="46"/>
      <c r="L44" s="81">
        <v>5.8</v>
      </c>
      <c r="M44" s="46"/>
      <c r="N44" s="81">
        <v>5.8</v>
      </c>
      <c r="O44" s="46"/>
      <c r="P44" s="81">
        <v>5.8</v>
      </c>
      <c r="Q44" s="47"/>
      <c r="R44" s="46"/>
      <c r="S44" s="81">
        <v>5.8</v>
      </c>
      <c r="T44" s="46"/>
      <c r="U44" s="81">
        <v>5.8</v>
      </c>
      <c r="V44" s="46"/>
      <c r="W44" s="81">
        <v>5.8</v>
      </c>
      <c r="X44" s="47"/>
      <c r="Y44" s="47"/>
      <c r="Z44" s="47"/>
      <c r="AA44" s="46"/>
      <c r="AB44" s="3">
        <v>5.8</v>
      </c>
      <c r="AC44" s="50">
        <v>5.8</v>
      </c>
      <c r="AD44" s="47"/>
      <c r="AE44" s="46"/>
      <c r="AF44" s="4">
        <v>5.8</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4jC6logF7oQ/KHgZfl278eZ+mCivRa3LqPDyl3w2Dd8g5u53KmIPK044avLPbrPVzjVn3rCoshzvnc5/ek7cw==" saltValue="ZxRDE97eip2WawtB9WNwq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DE8FA58-F409-4B37-BA97-943B0874A01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MURG - Murgon (66/11kV)</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AJ53"/>
  <sheetViews>
    <sheetView showGridLines="0" topLeftCell="A28" zoomScale="160" zoomScaleNormal="160" workbookViewId="0">
      <selection activeCell="AK43" sqref="AK43: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1508</v>
      </c>
      <c r="J3" s="69"/>
      <c r="K3" s="69"/>
      <c r="L3" s="69"/>
      <c r="M3" s="69"/>
      <c r="N3" s="69"/>
      <c r="O3" s="69"/>
      <c r="P3" s="69"/>
      <c r="Q3" s="69"/>
      <c r="R3" s="69"/>
      <c r="S3" s="69"/>
      <c r="V3" s="71" t="s">
        <v>645</v>
      </c>
      <c r="W3" s="69"/>
      <c r="Y3" s="72" t="s">
        <v>724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1509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1510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1511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1.1000000000000001</v>
      </c>
      <c r="K26" s="46"/>
      <c r="L26" s="81">
        <v>1.1000000000000001</v>
      </c>
      <c r="M26" s="46"/>
      <c r="N26" s="81">
        <v>1.1000000000000001</v>
      </c>
      <c r="O26" s="46"/>
      <c r="P26" s="81">
        <v>1.1000000000000001</v>
      </c>
      <c r="Q26" s="47"/>
      <c r="R26" s="46"/>
      <c r="S26" s="81">
        <v>1.1000000000000001</v>
      </c>
      <c r="T26" s="46"/>
      <c r="U26" s="81">
        <v>1.1000000000000001</v>
      </c>
      <c r="V26" s="46"/>
      <c r="W26" s="81">
        <v>1.1000000000000001</v>
      </c>
      <c r="X26" s="47"/>
      <c r="Y26" s="47"/>
      <c r="Z26" s="47"/>
      <c r="AA26" s="46"/>
      <c r="AB26" s="3">
        <v>1.1000000000000001</v>
      </c>
      <c r="AC26" s="50">
        <v>1.1000000000000001</v>
      </c>
      <c r="AD26" s="47"/>
      <c r="AE26" s="46"/>
      <c r="AF26" s="4">
        <v>1.1000000000000001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0.4</v>
      </c>
      <c r="K28" s="46"/>
      <c r="L28" s="81">
        <v>0.4</v>
      </c>
      <c r="M28" s="46"/>
      <c r="N28" s="81">
        <v>0.4</v>
      </c>
      <c r="O28" s="46"/>
      <c r="P28" s="81">
        <v>0.4</v>
      </c>
      <c r="Q28" s="47"/>
      <c r="R28" s="46"/>
      <c r="S28" s="81">
        <v>0.4</v>
      </c>
      <c r="T28" s="46"/>
      <c r="U28" s="81">
        <v>0.4</v>
      </c>
      <c r="V28" s="46"/>
      <c r="W28" s="81">
        <v>0.4</v>
      </c>
      <c r="X28" s="47"/>
      <c r="Y28" s="47"/>
      <c r="Z28" s="47"/>
      <c r="AA28" s="46"/>
      <c r="AB28" s="3">
        <v>0.4</v>
      </c>
      <c r="AC28" s="50">
        <v>0.4</v>
      </c>
      <c r="AD28" s="47"/>
      <c r="AE28" s="46"/>
      <c r="AF28" s="4">
        <v>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0.96599999999999997</v>
      </c>
      <c r="K31" s="46"/>
      <c r="L31" s="83">
        <v>0.96599999999999997</v>
      </c>
      <c r="M31" s="46"/>
      <c r="N31" s="83">
        <v>0.96599999999999997</v>
      </c>
      <c r="O31" s="46"/>
      <c r="P31" s="83">
        <v>0.96599999999999997</v>
      </c>
      <c r="Q31" s="47"/>
      <c r="R31" s="46"/>
      <c r="S31" s="83">
        <v>0.96599999999999997</v>
      </c>
      <c r="T31" s="46"/>
      <c r="U31" s="83">
        <v>0.98099999999999998</v>
      </c>
      <c r="V31" s="46"/>
      <c r="W31" s="83">
        <v>0.98099999999999998</v>
      </c>
      <c r="X31" s="47"/>
      <c r="Y31" s="47"/>
      <c r="Z31" s="47"/>
      <c r="AA31" s="46"/>
      <c r="AB31" s="7">
        <v>0.98099999999999998</v>
      </c>
      <c r="AC31" s="53">
        <v>0.98099999999999998</v>
      </c>
      <c r="AD31" s="47"/>
      <c r="AE31" s="46"/>
      <c r="AF31" s="8">
        <v>0.98099999999999998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0.4</v>
      </c>
      <c r="K33" s="46"/>
      <c r="L33" s="82">
        <v>0.4</v>
      </c>
      <c r="M33" s="46"/>
      <c r="N33" s="82">
        <v>0.4</v>
      </c>
      <c r="O33" s="46"/>
      <c r="P33" s="82">
        <v>0.4</v>
      </c>
      <c r="Q33" s="47"/>
      <c r="R33" s="46"/>
      <c r="S33" s="82">
        <v>0.4</v>
      </c>
      <c r="T33" s="46"/>
      <c r="U33" s="82">
        <v>0.4</v>
      </c>
      <c r="V33" s="46"/>
      <c r="W33" s="82">
        <v>0.4</v>
      </c>
      <c r="X33" s="47"/>
      <c r="Y33" s="47"/>
      <c r="Z33" s="47"/>
      <c r="AA33" s="46"/>
      <c r="AB33" s="9">
        <v>0.4</v>
      </c>
      <c r="AC33" s="52">
        <v>0.4</v>
      </c>
      <c r="AD33" s="47"/>
      <c r="AE33" s="46"/>
      <c r="AF33" s="10">
        <v>0.4</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2" ht="13.15" customHeight="1" x14ac:dyDescent="0.25">
      <c r="E36" s="48" t="s">
        <v>337</v>
      </c>
      <c r="F36" s="47"/>
      <c r="G36" s="47"/>
      <c r="H36" s="47"/>
      <c r="I36" s="49"/>
      <c r="J36" s="81">
        <v>0.4</v>
      </c>
      <c r="K36" s="46"/>
      <c r="L36" s="81">
        <v>0.4</v>
      </c>
      <c r="M36" s="46"/>
      <c r="N36" s="81">
        <v>0.4</v>
      </c>
      <c r="O36" s="46"/>
      <c r="P36" s="81">
        <v>0.4</v>
      </c>
      <c r="Q36" s="47"/>
      <c r="R36" s="46"/>
      <c r="S36" s="81">
        <v>0.4</v>
      </c>
      <c r="T36" s="46"/>
      <c r="U36" s="81">
        <v>0.4</v>
      </c>
      <c r="V36" s="46"/>
      <c r="W36" s="81">
        <v>0.4</v>
      </c>
      <c r="X36" s="47"/>
      <c r="Y36" s="47"/>
      <c r="Z36" s="47"/>
      <c r="AA36" s="46"/>
      <c r="AB36" s="3">
        <v>0.4</v>
      </c>
      <c r="AC36" s="50">
        <v>0.4</v>
      </c>
      <c r="AD36" s="47"/>
      <c r="AE36" s="46"/>
      <c r="AF36" s="4">
        <v>0.4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Wr6QBLIFGf4cVTf+epGtD6FJQ2duIHxjdZ92dp9uy/A2UYVxm3my7LED0DEfG94p+3eSXue3T6avCg8iRoECg==" saltValue="Msa0bHSCz9m76EsPA2BWd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DFB444C-DE1C-4DEC-897A-E15E5625BDE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MUTA - Mutarnee (66/11kV)</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J53"/>
  <sheetViews>
    <sheetView showGridLines="0" topLeftCell="A31" zoomScale="160" zoomScaleNormal="160" workbookViewId="0">
      <selection activeCell="AL44" sqref="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748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750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751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73.900000000000006</v>
      </c>
      <c r="K26" s="46"/>
      <c r="L26" s="81">
        <v>73.900000000000006</v>
      </c>
      <c r="M26" s="46"/>
      <c r="N26" s="81">
        <v>73.900000000000006</v>
      </c>
      <c r="O26" s="46"/>
      <c r="P26" s="81">
        <v>73.900000000000006</v>
      </c>
      <c r="Q26" s="47"/>
      <c r="R26" s="46"/>
      <c r="S26" s="81">
        <v>73.900000000000006</v>
      </c>
      <c r="T26" s="46"/>
      <c r="U26" s="81">
        <v>76.599999999999994</v>
      </c>
      <c r="V26" s="46"/>
      <c r="W26" s="81">
        <v>76.599999999999994</v>
      </c>
      <c r="X26" s="47"/>
      <c r="Y26" s="47"/>
      <c r="Z26" s="47"/>
      <c r="AA26" s="46"/>
      <c r="AB26" s="3">
        <v>76.599999999999994</v>
      </c>
      <c r="AC26" s="50">
        <v>76.599999999999994</v>
      </c>
      <c r="AD26" s="47"/>
      <c r="AE26" s="46"/>
      <c r="AF26" s="4">
        <v>76.599999999999994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15.7</v>
      </c>
      <c r="K28" s="46"/>
      <c r="L28" s="81">
        <v>15.7</v>
      </c>
      <c r="M28" s="46"/>
      <c r="N28" s="81">
        <v>15.7</v>
      </c>
      <c r="O28" s="46"/>
      <c r="P28" s="81">
        <v>16</v>
      </c>
      <c r="Q28" s="47"/>
      <c r="R28" s="46"/>
      <c r="S28" s="81">
        <v>16.399999999999999</v>
      </c>
      <c r="T28" s="46"/>
      <c r="U28" s="81">
        <v>8.8000000000000007</v>
      </c>
      <c r="V28" s="46"/>
      <c r="W28" s="81">
        <v>8.8000000000000007</v>
      </c>
      <c r="X28" s="47"/>
      <c r="Y28" s="47"/>
      <c r="Z28" s="47"/>
      <c r="AA28" s="46"/>
      <c r="AB28" s="3">
        <v>8.9</v>
      </c>
      <c r="AC28" s="50">
        <v>9</v>
      </c>
      <c r="AD28" s="47"/>
      <c r="AE28" s="46"/>
      <c r="AF28" s="4">
        <v>9.1999999999999993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40.9</v>
      </c>
      <c r="K32" s="46"/>
      <c r="L32" s="81">
        <v>40.9</v>
      </c>
      <c r="M32" s="46"/>
      <c r="N32" s="81">
        <v>40.9</v>
      </c>
      <c r="O32" s="46"/>
      <c r="P32" s="81">
        <v>40.9</v>
      </c>
      <c r="Q32" s="47"/>
      <c r="R32" s="46"/>
      <c r="S32" s="81">
        <v>40.9</v>
      </c>
      <c r="T32" s="46"/>
      <c r="U32" s="81">
        <v>42.2</v>
      </c>
      <c r="V32" s="46"/>
      <c r="W32" s="81">
        <v>42.2</v>
      </c>
      <c r="X32" s="47"/>
      <c r="Y32" s="47"/>
      <c r="Z32" s="47"/>
      <c r="AA32" s="46"/>
      <c r="AB32" s="3">
        <v>42.2</v>
      </c>
      <c r="AC32" s="50">
        <v>42.2</v>
      </c>
      <c r="AD32" s="47"/>
      <c r="AE32" s="46"/>
      <c r="AF32" s="4">
        <v>42.2</v>
      </c>
    </row>
    <row r="33" spans="5:32" ht="13.15" customHeight="1" x14ac:dyDescent="0.25">
      <c r="E33" s="51" t="s">
        <v>331</v>
      </c>
      <c r="F33" s="47"/>
      <c r="G33" s="47"/>
      <c r="H33" s="47"/>
      <c r="I33" s="49"/>
      <c r="J33" s="82">
        <v>14.6</v>
      </c>
      <c r="K33" s="46"/>
      <c r="L33" s="82">
        <v>14.6</v>
      </c>
      <c r="M33" s="46"/>
      <c r="N33" s="82">
        <v>14.7</v>
      </c>
      <c r="O33" s="46"/>
      <c r="P33" s="82">
        <v>14.9</v>
      </c>
      <c r="Q33" s="47"/>
      <c r="R33" s="46"/>
      <c r="S33" s="82">
        <v>15.3</v>
      </c>
      <c r="T33" s="46"/>
      <c r="U33" s="82">
        <v>8.5</v>
      </c>
      <c r="V33" s="46"/>
      <c r="W33" s="82">
        <v>8.6</v>
      </c>
      <c r="X33" s="47"/>
      <c r="Y33" s="47"/>
      <c r="Z33" s="47"/>
      <c r="AA33" s="46"/>
      <c r="AB33" s="9">
        <v>8.6999999999999993</v>
      </c>
      <c r="AC33" s="52">
        <v>8.8000000000000007</v>
      </c>
      <c r="AD33" s="47"/>
      <c r="AE33" s="46"/>
      <c r="AF33" s="10">
        <v>8.9</v>
      </c>
    </row>
    <row r="34" spans="5:32" ht="20.25" customHeight="1" x14ac:dyDescent="0.25">
      <c r="E34" s="48" t="s">
        <v>662</v>
      </c>
      <c r="F34" s="47"/>
      <c r="G34" s="47"/>
      <c r="H34" s="47"/>
      <c r="I34" s="49"/>
      <c r="J34" s="80">
        <v>0.7</v>
      </c>
      <c r="K34" s="46"/>
      <c r="L34" s="80">
        <v>0.7</v>
      </c>
      <c r="M34" s="46"/>
      <c r="N34" s="80">
        <v>0.7</v>
      </c>
      <c r="O34" s="46"/>
      <c r="P34" s="80">
        <v>0.7</v>
      </c>
      <c r="Q34" s="47"/>
      <c r="R34" s="46"/>
      <c r="S34" s="80">
        <v>0.8</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752</v>
      </c>
      <c r="K35" s="46"/>
      <c r="L35" s="80" t="s">
        <v>752</v>
      </c>
      <c r="M35" s="46"/>
      <c r="N35" s="80" t="s">
        <v>752</v>
      </c>
      <c r="O35" s="46"/>
      <c r="P35" s="80" t="s">
        <v>752</v>
      </c>
      <c r="Q35" s="47"/>
      <c r="R35" s="46"/>
      <c r="S35" s="80" t="s">
        <v>752</v>
      </c>
      <c r="T35" s="46"/>
      <c r="U35" s="80" t="s">
        <v>752</v>
      </c>
      <c r="V35" s="46"/>
      <c r="W35" s="80" t="s">
        <v>752</v>
      </c>
      <c r="X35" s="47"/>
      <c r="Y35" s="47"/>
      <c r="Z35" s="47"/>
      <c r="AA35" s="46"/>
      <c r="AB35" s="5" t="s">
        <v>752</v>
      </c>
      <c r="AC35" s="45" t="s">
        <v>752</v>
      </c>
      <c r="AD35" s="47"/>
      <c r="AE35" s="46"/>
      <c r="AF35" s="6" t="s">
        <v>752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2"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EKEFAj9akqIAp20ziHw2iFw7wwWXtc2C9eyikvmC9aaqDJtF9IqBmHGtu0i9gOU5LA1zZXXgYjsiU6vtgc7LA==" saltValue="vT5c0Teqb5qjcYPQLc3WS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6BF47BA-4B4F-4B6A-9BB0-65688DA509E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BEGA - Belgian Gardens (66/11kV)</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AK53"/>
  <sheetViews>
    <sheetView showGridLines="0" topLeftCell="A28" zoomScale="145" zoomScaleNormal="145" workbookViewId="0">
      <selection activeCell="AK43" sqref="AK43:AM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1512</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1514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1515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49.4</v>
      </c>
      <c r="K26" s="46"/>
      <c r="L26" s="81">
        <v>49.4</v>
      </c>
      <c r="M26" s="46"/>
      <c r="N26" s="81">
        <v>49.4</v>
      </c>
      <c r="O26" s="46"/>
      <c r="P26" s="81">
        <v>49.4</v>
      </c>
      <c r="Q26" s="47"/>
      <c r="R26" s="46"/>
      <c r="S26" s="81">
        <v>49.4</v>
      </c>
      <c r="T26" s="46"/>
      <c r="U26" s="81">
        <v>54.6</v>
      </c>
      <c r="V26" s="46"/>
      <c r="W26" s="81">
        <v>54.6</v>
      </c>
      <c r="X26" s="47"/>
      <c r="Y26" s="47"/>
      <c r="Z26" s="47"/>
      <c r="AA26" s="46"/>
      <c r="AB26" s="3">
        <v>54.6</v>
      </c>
      <c r="AC26" s="50">
        <v>54.6</v>
      </c>
      <c r="AD26" s="47"/>
      <c r="AE26" s="46"/>
      <c r="AF26" s="4">
        <v>54.6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6.3</v>
      </c>
      <c r="K28" s="46"/>
      <c r="L28" s="81">
        <v>6.3</v>
      </c>
      <c r="M28" s="46"/>
      <c r="N28" s="81">
        <v>6.3</v>
      </c>
      <c r="O28" s="46"/>
      <c r="P28" s="81">
        <v>6.3</v>
      </c>
      <c r="Q28" s="47"/>
      <c r="R28" s="46"/>
      <c r="S28" s="81">
        <v>6.3</v>
      </c>
      <c r="T28" s="46"/>
      <c r="U28" s="81">
        <v>5</v>
      </c>
      <c r="V28" s="46"/>
      <c r="W28" s="81">
        <v>5</v>
      </c>
      <c r="X28" s="47"/>
      <c r="Y28" s="47"/>
      <c r="Z28" s="47"/>
      <c r="AA28" s="46"/>
      <c r="AB28" s="3">
        <v>4.9000000000000004</v>
      </c>
      <c r="AC28" s="50">
        <v>4.9000000000000004</v>
      </c>
      <c r="AD28" s="47"/>
      <c r="AE28" s="46"/>
      <c r="AF28" s="4">
        <v>4.9000000000000004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0.996</v>
      </c>
      <c r="M31" s="46"/>
      <c r="N31" s="83">
        <v>0.996</v>
      </c>
      <c r="O31" s="46"/>
      <c r="P31" s="83">
        <v>0.996</v>
      </c>
      <c r="Q31" s="47"/>
      <c r="R31" s="46"/>
      <c r="S31" s="83">
        <v>0.995</v>
      </c>
      <c r="T31" s="46"/>
      <c r="U31" s="83">
        <v>0.89300000000000002</v>
      </c>
      <c r="V31" s="46"/>
      <c r="W31" s="83">
        <v>0.89300000000000002</v>
      </c>
      <c r="X31" s="47"/>
      <c r="Y31" s="47"/>
      <c r="Z31" s="47"/>
      <c r="AA31" s="46"/>
      <c r="AB31" s="7">
        <v>0.89300000000000002</v>
      </c>
      <c r="AC31" s="53">
        <v>0.89300000000000002</v>
      </c>
      <c r="AD31" s="47"/>
      <c r="AE31" s="46"/>
      <c r="AF31" s="8">
        <v>0.89300000000000002</v>
      </c>
    </row>
    <row r="32" spans="4:32" ht="13.15" customHeight="1" x14ac:dyDescent="0.25">
      <c r="E32" s="48" t="s">
        <v>329</v>
      </c>
      <c r="F32" s="47"/>
      <c r="G32" s="47"/>
      <c r="H32" s="47"/>
      <c r="I32" s="49"/>
      <c r="J32" s="81">
        <v>28.4</v>
      </c>
      <c r="K32" s="46"/>
      <c r="L32" s="81">
        <v>28.4</v>
      </c>
      <c r="M32" s="46"/>
      <c r="N32" s="81">
        <v>28.4</v>
      </c>
      <c r="O32" s="46"/>
      <c r="P32" s="81">
        <v>28.4</v>
      </c>
      <c r="Q32" s="47"/>
      <c r="R32" s="46"/>
      <c r="S32" s="81">
        <v>28.4</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6</v>
      </c>
      <c r="K33" s="46"/>
      <c r="L33" s="82">
        <v>6</v>
      </c>
      <c r="M33" s="46"/>
      <c r="N33" s="82">
        <v>6</v>
      </c>
      <c r="O33" s="46"/>
      <c r="P33" s="82">
        <v>6</v>
      </c>
      <c r="Q33" s="47"/>
      <c r="R33" s="46"/>
      <c r="S33" s="82">
        <v>6</v>
      </c>
      <c r="T33" s="46"/>
      <c r="U33" s="82">
        <v>4.7</v>
      </c>
      <c r="V33" s="46"/>
      <c r="W33" s="82">
        <v>4.7</v>
      </c>
      <c r="X33" s="47"/>
      <c r="Y33" s="47"/>
      <c r="Z33" s="47"/>
      <c r="AA33" s="46"/>
      <c r="AB33" s="9">
        <v>4.5999999999999996</v>
      </c>
      <c r="AC33" s="52">
        <v>4.5999999999999996</v>
      </c>
      <c r="AD33" s="47"/>
      <c r="AE33" s="46"/>
      <c r="AF33" s="10">
        <v>4.5999999999999996</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832</v>
      </c>
      <c r="K35" s="46"/>
      <c r="L35" s="80" t="s">
        <v>832</v>
      </c>
      <c r="M35" s="46"/>
      <c r="N35" s="80" t="s">
        <v>832</v>
      </c>
      <c r="O35" s="46"/>
      <c r="P35" s="80" t="s">
        <v>832</v>
      </c>
      <c r="Q35" s="47"/>
      <c r="R35" s="46"/>
      <c r="S35" s="80" t="s">
        <v>832</v>
      </c>
      <c r="T35" s="46"/>
      <c r="U35" s="80" t="s">
        <v>832</v>
      </c>
      <c r="V35" s="46"/>
      <c r="W35" s="80" t="s">
        <v>832</v>
      </c>
      <c r="X35" s="47"/>
      <c r="Y35" s="47"/>
      <c r="Z35" s="47"/>
      <c r="AA35" s="46"/>
      <c r="AB35" s="5" t="s">
        <v>832</v>
      </c>
      <c r="AC35" s="45" t="s">
        <v>832</v>
      </c>
      <c r="AD35" s="47"/>
      <c r="AE35" s="46"/>
      <c r="AF35" s="6" t="s">
        <v>832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row>
    <row r="44" spans="5:37"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KUMbAs6jPv02Ql55AqWqBXSVgRUeplpQYDZQaMvpcGhLE35YoyLhSyhITw/CJWZBB7kCSOqhl7P4M2kgLi/6g==" saltValue="1AbN+DDDZ3Xe+o2NHvZ1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BB5B5FE-E0F7-4FA1-93A7-6DCC05B556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MUTO - Mundubbera Town (66/11kV)</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AK53"/>
  <sheetViews>
    <sheetView showGridLines="0" topLeftCell="A28" zoomScale="145" zoomScaleNormal="145" workbookViewId="0">
      <selection activeCell="AK43" sqref="AK43: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1516</v>
      </c>
      <c r="J3" s="69"/>
      <c r="K3" s="69"/>
      <c r="L3" s="69"/>
      <c r="M3" s="69"/>
      <c r="N3" s="69"/>
      <c r="O3" s="69"/>
      <c r="P3" s="69"/>
      <c r="Q3" s="69"/>
      <c r="R3" s="69"/>
      <c r="S3" s="69"/>
      <c r="V3" s="71" t="s">
        <v>645</v>
      </c>
      <c r="W3" s="69"/>
      <c r="Y3" s="72" t="s">
        <v>792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1517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13.7</v>
      </c>
      <c r="K26" s="46"/>
      <c r="L26" s="81">
        <v>13.7</v>
      </c>
      <c r="M26" s="46"/>
      <c r="N26" s="81">
        <v>13.7</v>
      </c>
      <c r="O26" s="46"/>
      <c r="P26" s="81">
        <v>13.7</v>
      </c>
      <c r="Q26" s="47"/>
      <c r="R26" s="46"/>
      <c r="S26" s="81">
        <v>13.7</v>
      </c>
      <c r="T26" s="46"/>
      <c r="U26" s="81">
        <v>15.6</v>
      </c>
      <c r="V26" s="46"/>
      <c r="W26" s="81">
        <v>15.6</v>
      </c>
      <c r="X26" s="47"/>
      <c r="Y26" s="47"/>
      <c r="Z26" s="47"/>
      <c r="AA26" s="46"/>
      <c r="AB26" s="3">
        <v>15.6</v>
      </c>
      <c r="AC26" s="50">
        <v>15.6</v>
      </c>
      <c r="AD26" s="47"/>
      <c r="AE26" s="46"/>
      <c r="AF26" s="4">
        <v>15.6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7.3</v>
      </c>
      <c r="K28" s="46"/>
      <c r="L28" s="81">
        <v>7.3</v>
      </c>
      <c r="M28" s="46"/>
      <c r="N28" s="81">
        <v>7.2</v>
      </c>
      <c r="O28" s="46"/>
      <c r="P28" s="81">
        <v>7.3</v>
      </c>
      <c r="Q28" s="47"/>
      <c r="R28" s="46"/>
      <c r="S28" s="81">
        <v>7.3</v>
      </c>
      <c r="T28" s="46"/>
      <c r="U28" s="81">
        <v>7</v>
      </c>
      <c r="V28" s="46"/>
      <c r="W28" s="81">
        <v>6.9</v>
      </c>
      <c r="X28" s="47"/>
      <c r="Y28" s="47"/>
      <c r="Z28" s="47"/>
      <c r="AA28" s="46"/>
      <c r="AB28" s="3">
        <v>6.9</v>
      </c>
      <c r="AC28" s="50">
        <v>6.9</v>
      </c>
      <c r="AD28" s="47"/>
      <c r="AE28" s="46"/>
      <c r="AF28" s="4">
        <v>6.9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0.98599999999999999</v>
      </c>
      <c r="K31" s="46"/>
      <c r="L31" s="83">
        <v>0.98599999999999999</v>
      </c>
      <c r="M31" s="46"/>
      <c r="N31" s="83">
        <v>0.98599999999999999</v>
      </c>
      <c r="O31" s="46"/>
      <c r="P31" s="83">
        <v>0.98599999999999999</v>
      </c>
      <c r="Q31" s="47"/>
      <c r="R31" s="46"/>
      <c r="S31" s="83">
        <v>0.98599999999999999</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6.8</v>
      </c>
      <c r="K32" s="46"/>
      <c r="L32" s="81">
        <v>6.8</v>
      </c>
      <c r="M32" s="46"/>
      <c r="N32" s="81">
        <v>6.8</v>
      </c>
      <c r="O32" s="46"/>
      <c r="P32" s="81">
        <v>6.8</v>
      </c>
      <c r="Q32" s="47"/>
      <c r="R32" s="46"/>
      <c r="S32" s="81">
        <v>6.8</v>
      </c>
      <c r="T32" s="46"/>
      <c r="U32" s="81">
        <v>7.8</v>
      </c>
      <c r="V32" s="46"/>
      <c r="W32" s="81">
        <v>7.8</v>
      </c>
      <c r="X32" s="47"/>
      <c r="Y32" s="47"/>
      <c r="Z32" s="47"/>
      <c r="AA32" s="46"/>
      <c r="AB32" s="3">
        <v>7.8</v>
      </c>
      <c r="AC32" s="50">
        <v>7.8</v>
      </c>
      <c r="AD32" s="47"/>
      <c r="AE32" s="46"/>
      <c r="AF32" s="4">
        <v>7.8</v>
      </c>
    </row>
    <row r="33" spans="5:37" ht="13.15" customHeight="1" x14ac:dyDescent="0.25">
      <c r="E33" s="51" t="s">
        <v>331</v>
      </c>
      <c r="F33" s="47"/>
      <c r="G33" s="47"/>
      <c r="H33" s="47"/>
      <c r="I33" s="49"/>
      <c r="J33" s="82">
        <v>6.9</v>
      </c>
      <c r="K33" s="46"/>
      <c r="L33" s="82">
        <v>6.8</v>
      </c>
      <c r="M33" s="46"/>
      <c r="N33" s="82">
        <v>6.8</v>
      </c>
      <c r="O33" s="46"/>
      <c r="P33" s="82">
        <v>6.8</v>
      </c>
      <c r="Q33" s="47"/>
      <c r="R33" s="46"/>
      <c r="S33" s="82">
        <v>6.9</v>
      </c>
      <c r="T33" s="46"/>
      <c r="U33" s="82">
        <v>6.5</v>
      </c>
      <c r="V33" s="46"/>
      <c r="W33" s="82">
        <v>6.5</v>
      </c>
      <c r="X33" s="47"/>
      <c r="Y33" s="47"/>
      <c r="Z33" s="47"/>
      <c r="AA33" s="46"/>
      <c r="AB33" s="9">
        <v>6.4</v>
      </c>
      <c r="AC33" s="52">
        <v>6.4</v>
      </c>
      <c r="AD33" s="47"/>
      <c r="AE33" s="46"/>
      <c r="AF33" s="10">
        <v>6.4</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row>
    <row r="35" spans="5:37"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7" ht="13.15" customHeight="1" x14ac:dyDescent="0.25">
      <c r="E36" s="48" t="s">
        <v>337</v>
      </c>
      <c r="F36" s="47"/>
      <c r="G36" s="47"/>
      <c r="H36" s="47"/>
      <c r="I36" s="49"/>
      <c r="J36" s="81">
        <v>0.1</v>
      </c>
      <c r="K36" s="46"/>
      <c r="L36" s="80"/>
      <c r="M36" s="46"/>
      <c r="N36" s="80"/>
      <c r="O36" s="46"/>
      <c r="P36" s="80"/>
      <c r="Q36" s="47"/>
      <c r="R36" s="46"/>
      <c r="S36" s="81">
        <v>0.1</v>
      </c>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0.8</v>
      </c>
      <c r="K40" s="46"/>
      <c r="L40" s="81">
        <v>0.8</v>
      </c>
      <c r="M40" s="46"/>
      <c r="N40" s="81">
        <v>0.8</v>
      </c>
      <c r="O40" s="46"/>
      <c r="P40" s="81">
        <v>0.8</v>
      </c>
      <c r="Q40" s="47"/>
      <c r="R40" s="46"/>
      <c r="S40" s="81">
        <v>0.8</v>
      </c>
      <c r="T40" s="46"/>
      <c r="U40" s="81">
        <v>0.8</v>
      </c>
      <c r="V40" s="46"/>
      <c r="W40" s="81">
        <v>0.8</v>
      </c>
      <c r="X40" s="47"/>
      <c r="Y40" s="47"/>
      <c r="Z40" s="47"/>
      <c r="AA40" s="46"/>
      <c r="AB40" s="3">
        <v>0.8</v>
      </c>
      <c r="AC40" s="50">
        <v>0.8</v>
      </c>
      <c r="AD40" s="47"/>
      <c r="AE40" s="46"/>
      <c r="AF40" s="4">
        <v>0.8</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HSb4guCz6aFDeRUs2sFCOVqMzXIHqN5HJjxLrjmVcV+xIYPCcFXEMjy4BSk1rxBHq6s28RoM53CKPoCHv4fIw==" saltValue="01VMpjfWE32ePiFAqhe1k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DB8C196-8BBB-4DB8-9585-096688B894E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NANA - Nanango (66/11kV)</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AJ53"/>
  <sheetViews>
    <sheetView showGridLines="0" topLeftCell="A37" zoomScale="175" zoomScaleNormal="17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1519</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1521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1522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v>
      </c>
      <c r="K26" s="46"/>
      <c r="L26" s="81">
        <v>2</v>
      </c>
      <c r="M26" s="46"/>
      <c r="N26" s="81">
        <v>2</v>
      </c>
      <c r="O26" s="46"/>
      <c r="P26" s="81">
        <v>2</v>
      </c>
      <c r="Q26" s="47"/>
      <c r="R26" s="46"/>
      <c r="S26" s="81">
        <v>2</v>
      </c>
      <c r="T26" s="46"/>
      <c r="U26" s="81">
        <v>2</v>
      </c>
      <c r="V26" s="46"/>
      <c r="W26" s="81">
        <v>2</v>
      </c>
      <c r="X26" s="47"/>
      <c r="Y26" s="47"/>
      <c r="Z26" s="47"/>
      <c r="AA26" s="46"/>
      <c r="AB26" s="3">
        <v>2</v>
      </c>
      <c r="AC26" s="50">
        <v>2</v>
      </c>
      <c r="AD26" s="47"/>
      <c r="AE26" s="46"/>
      <c r="AF26" s="4">
        <v>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v>
      </c>
      <c r="K28" s="46"/>
      <c r="L28" s="81">
        <v>1.3</v>
      </c>
      <c r="M28" s="46"/>
      <c r="N28" s="81">
        <v>1.3</v>
      </c>
      <c r="O28" s="46"/>
      <c r="P28" s="81">
        <v>1.3</v>
      </c>
      <c r="Q28" s="47"/>
      <c r="R28" s="46"/>
      <c r="S28" s="81">
        <v>1.3</v>
      </c>
      <c r="T28" s="46"/>
      <c r="U28" s="81">
        <v>0.6</v>
      </c>
      <c r="V28" s="46"/>
      <c r="W28" s="81">
        <v>0.6</v>
      </c>
      <c r="X28" s="47"/>
      <c r="Y28" s="47"/>
      <c r="Z28" s="47"/>
      <c r="AA28" s="46"/>
      <c r="AB28" s="3">
        <v>0.6</v>
      </c>
      <c r="AC28" s="50">
        <v>0.6</v>
      </c>
      <c r="AD28" s="47"/>
      <c r="AE28" s="46"/>
      <c r="AF28" s="4">
        <v>0.6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0.91900000000000004</v>
      </c>
      <c r="K31" s="46"/>
      <c r="L31" s="83">
        <v>0.91900000000000004</v>
      </c>
      <c r="M31" s="46"/>
      <c r="N31" s="83">
        <v>0.91900000000000004</v>
      </c>
      <c r="O31" s="46"/>
      <c r="P31" s="83">
        <v>0.91900000000000004</v>
      </c>
      <c r="Q31" s="47"/>
      <c r="R31" s="46"/>
      <c r="S31" s="83">
        <v>0.91900000000000004</v>
      </c>
      <c r="T31" s="46"/>
      <c r="U31" s="83">
        <v>0.97299999999999998</v>
      </c>
      <c r="V31" s="46"/>
      <c r="W31" s="83">
        <v>0.97299999999999998</v>
      </c>
      <c r="X31" s="47"/>
      <c r="Y31" s="47"/>
      <c r="Z31" s="47"/>
      <c r="AA31" s="46"/>
      <c r="AB31" s="7">
        <v>0.97299999999999998</v>
      </c>
      <c r="AC31" s="53">
        <v>0.97299999999999998</v>
      </c>
      <c r="AD31" s="47"/>
      <c r="AE31" s="46"/>
      <c r="AF31" s="8">
        <v>0.97299999999999998</v>
      </c>
    </row>
    <row r="32" spans="4:32" ht="13.15" customHeight="1" x14ac:dyDescent="0.25">
      <c r="E32" s="48" t="s">
        <v>329</v>
      </c>
      <c r="F32" s="47"/>
      <c r="G32" s="47"/>
      <c r="H32" s="47"/>
      <c r="I32" s="49"/>
      <c r="J32" s="81">
        <v>1.1000000000000001</v>
      </c>
      <c r="K32" s="46"/>
      <c r="L32" s="81">
        <v>1.1000000000000001</v>
      </c>
      <c r="M32" s="46"/>
      <c r="N32" s="81">
        <v>1.1000000000000001</v>
      </c>
      <c r="O32" s="46"/>
      <c r="P32" s="81">
        <v>1.1000000000000001</v>
      </c>
      <c r="Q32" s="47"/>
      <c r="R32" s="46"/>
      <c r="S32" s="81">
        <v>1.1000000000000001</v>
      </c>
      <c r="T32" s="46"/>
      <c r="U32" s="81">
        <v>1.1000000000000001</v>
      </c>
      <c r="V32" s="46"/>
      <c r="W32" s="81">
        <v>1.1000000000000001</v>
      </c>
      <c r="X32" s="47"/>
      <c r="Y32" s="47"/>
      <c r="Z32" s="47"/>
      <c r="AA32" s="46"/>
      <c r="AB32" s="3">
        <v>1.1000000000000001</v>
      </c>
      <c r="AC32" s="50">
        <v>1.1000000000000001</v>
      </c>
      <c r="AD32" s="47"/>
      <c r="AE32" s="46"/>
      <c r="AF32" s="4">
        <v>1.1000000000000001</v>
      </c>
    </row>
    <row r="33" spans="5:32" ht="13.15" customHeight="1" x14ac:dyDescent="0.25">
      <c r="E33" s="51" t="s">
        <v>331</v>
      </c>
      <c r="F33" s="47"/>
      <c r="G33" s="47"/>
      <c r="H33" s="47"/>
      <c r="I33" s="49"/>
      <c r="J33" s="82">
        <v>1.2</v>
      </c>
      <c r="K33" s="46"/>
      <c r="L33" s="82">
        <v>1.2</v>
      </c>
      <c r="M33" s="46"/>
      <c r="N33" s="82">
        <v>1.2</v>
      </c>
      <c r="O33" s="46"/>
      <c r="P33" s="82">
        <v>1.2</v>
      </c>
      <c r="Q33" s="47"/>
      <c r="R33" s="46"/>
      <c r="S33" s="82">
        <v>1.2</v>
      </c>
      <c r="T33" s="46"/>
      <c r="U33" s="82">
        <v>0.6</v>
      </c>
      <c r="V33" s="46"/>
      <c r="W33" s="82">
        <v>0.6</v>
      </c>
      <c r="X33" s="47"/>
      <c r="Y33" s="47"/>
      <c r="Z33" s="47"/>
      <c r="AA33" s="46"/>
      <c r="AB33" s="9">
        <v>0.6</v>
      </c>
      <c r="AC33" s="52">
        <v>0.6</v>
      </c>
      <c r="AD33" s="47"/>
      <c r="AE33" s="46"/>
      <c r="AF33" s="10">
        <v>0.6</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3.15</v>
      </c>
      <c r="K43" s="46"/>
      <c r="L43" s="81">
        <v>3.15</v>
      </c>
      <c r="M43" s="46"/>
      <c r="N43" s="81">
        <v>3.15</v>
      </c>
      <c r="O43" s="46"/>
      <c r="P43" s="81">
        <v>3.15</v>
      </c>
      <c r="Q43" s="47"/>
      <c r="R43" s="46"/>
      <c r="S43" s="81">
        <v>3.15</v>
      </c>
      <c r="T43" s="46"/>
      <c r="U43" s="81">
        <v>3.15</v>
      </c>
      <c r="V43" s="46"/>
      <c r="W43" s="81">
        <v>3.15</v>
      </c>
      <c r="X43" s="47"/>
      <c r="Y43" s="47"/>
      <c r="Z43" s="47"/>
      <c r="AA43" s="46"/>
      <c r="AB43" s="3">
        <v>3.15</v>
      </c>
      <c r="AC43" s="50">
        <v>3.15</v>
      </c>
      <c r="AD43" s="47"/>
      <c r="AE43" s="46"/>
      <c r="AF43" s="4">
        <v>3.15</v>
      </c>
    </row>
    <row r="44" spans="5:32"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NVunWEFt63GDhMuavhf58nJvzSYBww0rQ+1WkPP01BfkjUtLNQOmbDVCPQZKE9o7r1MXPMSZbY1Pi5ot+Utpw==" saltValue="imRl2TaSSHJwjDZX+uddC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D8858B2-70C7-417A-8A24-B0A90ADF84A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NAND - Nandi (33/11kV)</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AJ53"/>
  <sheetViews>
    <sheetView showGridLines="0" topLeftCell="A19" workbookViewId="0">
      <selection activeCell="J43" sqref="J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1523</v>
      </c>
      <c r="J3" s="69"/>
      <c r="K3" s="69"/>
      <c r="L3" s="69"/>
      <c r="M3" s="69"/>
      <c r="N3" s="69"/>
      <c r="O3" s="69"/>
      <c r="P3" s="69"/>
      <c r="Q3" s="69"/>
      <c r="R3" s="69"/>
      <c r="S3" s="69"/>
      <c r="V3" s="71" t="s">
        <v>645</v>
      </c>
      <c r="W3" s="69"/>
      <c r="Y3" s="72" t="s">
        <v>1524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1526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1527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v>
      </c>
      <c r="K26" s="46"/>
      <c r="L26" s="81">
        <v>10</v>
      </c>
      <c r="M26" s="46"/>
      <c r="N26" s="81">
        <v>10</v>
      </c>
      <c r="O26" s="46"/>
      <c r="P26" s="81">
        <v>10</v>
      </c>
      <c r="Q26" s="47"/>
      <c r="R26" s="46"/>
      <c r="S26" s="81">
        <v>10</v>
      </c>
      <c r="T26" s="46"/>
      <c r="U26" s="81">
        <v>10</v>
      </c>
      <c r="V26" s="46"/>
      <c r="W26" s="81">
        <v>10</v>
      </c>
      <c r="X26" s="47"/>
      <c r="Y26" s="47"/>
      <c r="Z26" s="47"/>
      <c r="AA26" s="46"/>
      <c r="AB26" s="3">
        <v>10</v>
      </c>
      <c r="AC26" s="50">
        <v>10</v>
      </c>
      <c r="AD26" s="47"/>
      <c r="AE26" s="46"/>
      <c r="AF26" s="4">
        <v>10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3.6</v>
      </c>
      <c r="K28" s="46"/>
      <c r="L28" s="81">
        <v>3.6</v>
      </c>
      <c r="M28" s="46"/>
      <c r="N28" s="81">
        <v>3.5</v>
      </c>
      <c r="O28" s="46"/>
      <c r="P28" s="81">
        <v>3.6</v>
      </c>
      <c r="Q28" s="47"/>
      <c r="R28" s="46"/>
      <c r="S28" s="81">
        <v>3.6</v>
      </c>
      <c r="T28" s="46"/>
      <c r="U28" s="81">
        <v>3.1</v>
      </c>
      <c r="V28" s="46"/>
      <c r="W28" s="81">
        <v>3.1</v>
      </c>
      <c r="X28" s="47"/>
      <c r="Y28" s="47"/>
      <c r="Z28" s="47"/>
      <c r="AA28" s="46"/>
      <c r="AB28" s="3">
        <v>3.1</v>
      </c>
      <c r="AC28" s="50">
        <v>3.1</v>
      </c>
      <c r="AD28" s="47"/>
      <c r="AE28" s="46"/>
      <c r="AF28" s="4">
        <v>3.1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0.99299999999999999</v>
      </c>
      <c r="K31" s="46"/>
      <c r="L31" s="83">
        <v>0.99299999999999999</v>
      </c>
      <c r="M31" s="46"/>
      <c r="N31" s="83">
        <v>0.99299999999999999</v>
      </c>
      <c r="O31" s="46"/>
      <c r="P31" s="83">
        <v>0.99299999999999999</v>
      </c>
      <c r="Q31" s="47"/>
      <c r="R31" s="46"/>
      <c r="S31" s="83">
        <v>0.99299999999999999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5</v>
      </c>
      <c r="K32" s="46"/>
      <c r="L32" s="81">
        <v>5</v>
      </c>
      <c r="M32" s="46"/>
      <c r="N32" s="81">
        <v>5</v>
      </c>
      <c r="O32" s="46"/>
      <c r="P32" s="81">
        <v>5</v>
      </c>
      <c r="Q32" s="47"/>
      <c r="R32" s="46"/>
      <c r="S32" s="81">
        <v>5</v>
      </c>
      <c r="T32" s="46"/>
      <c r="U32" s="81">
        <v>5</v>
      </c>
      <c r="V32" s="46"/>
      <c r="W32" s="81">
        <v>5</v>
      </c>
      <c r="X32" s="47"/>
      <c r="Y32" s="47"/>
      <c r="Z32" s="47"/>
      <c r="AA32" s="46"/>
      <c r="AB32" s="3">
        <v>5</v>
      </c>
      <c r="AC32" s="50">
        <v>5</v>
      </c>
      <c r="AD32" s="47"/>
      <c r="AE32" s="46"/>
      <c r="AF32" s="4">
        <v>5</v>
      </c>
    </row>
    <row r="33" spans="5:32" ht="13.15" customHeight="1" x14ac:dyDescent="0.25">
      <c r="E33" s="51" t="s">
        <v>331</v>
      </c>
      <c r="F33" s="47"/>
      <c r="G33" s="47"/>
      <c r="H33" s="47"/>
      <c r="I33" s="49"/>
      <c r="J33" s="82">
        <v>3.5</v>
      </c>
      <c r="K33" s="46"/>
      <c r="L33" s="82">
        <v>3.4</v>
      </c>
      <c r="M33" s="46"/>
      <c r="N33" s="82">
        <v>3.4</v>
      </c>
      <c r="O33" s="46"/>
      <c r="P33" s="82">
        <v>3.4</v>
      </c>
      <c r="Q33" s="47"/>
      <c r="R33" s="46"/>
      <c r="S33" s="82">
        <v>3.5</v>
      </c>
      <c r="T33" s="46"/>
      <c r="U33" s="82">
        <v>2.9</v>
      </c>
      <c r="V33" s="46"/>
      <c r="W33" s="82">
        <v>2.9</v>
      </c>
      <c r="X33" s="47"/>
      <c r="Y33" s="47"/>
      <c r="Z33" s="47"/>
      <c r="AA33" s="46"/>
      <c r="AB33" s="9">
        <v>2.9</v>
      </c>
      <c r="AC33" s="52">
        <v>2.9</v>
      </c>
      <c r="AD33" s="47"/>
      <c r="AE33" s="46"/>
      <c r="AF33" s="10">
        <v>2.9</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c r="K43" s="46"/>
      <c r="L43" s="81"/>
      <c r="M43" s="46"/>
      <c r="N43" s="81"/>
      <c r="O43" s="46"/>
      <c r="P43" s="81"/>
      <c r="Q43" s="47"/>
      <c r="R43" s="46"/>
      <c r="S43" s="81"/>
      <c r="T43" s="46"/>
      <c r="U43" s="81"/>
      <c r="V43" s="46"/>
      <c r="W43" s="81"/>
      <c r="X43" s="47"/>
      <c r="Y43" s="47"/>
      <c r="Z43" s="47"/>
      <c r="AA43" s="46"/>
      <c r="AB43" s="3"/>
      <c r="AC43" s="50"/>
      <c r="AD43" s="47"/>
      <c r="AE43" s="46"/>
      <c r="AF43" s="4"/>
    </row>
    <row r="44" spans="5:32" ht="20.100000000000001" customHeight="1" x14ac:dyDescent="0.25">
      <c r="E44" s="48" t="s">
        <v>310</v>
      </c>
      <c r="F44" s="47"/>
      <c r="G44" s="47"/>
      <c r="H44" s="47"/>
      <c r="I44" s="49"/>
      <c r="J44" s="81"/>
      <c r="K44" s="46"/>
      <c r="L44" s="81"/>
      <c r="M44" s="46"/>
      <c r="N44" s="81"/>
      <c r="O44" s="46"/>
      <c r="P44" s="81"/>
      <c r="Q44" s="47"/>
      <c r="R44" s="46"/>
      <c r="S44" s="81"/>
      <c r="T44" s="46"/>
      <c r="U44" s="81"/>
      <c r="V44" s="46"/>
      <c r="W44" s="81"/>
      <c r="X44" s="47"/>
      <c r="Y44" s="47"/>
      <c r="Z44" s="47"/>
      <c r="AA44" s="46"/>
      <c r="AB44" s="3"/>
      <c r="AC44" s="50"/>
      <c r="AD44" s="47"/>
      <c r="AE44" s="46"/>
      <c r="AF44" s="4"/>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Y58kiSfhlZ2S9ipxDIlcxQGUHyTHl37ieUAPYxaAQ6z809L7dklHAAYkGD5n5+zliNyu0lUXcfv4PE9PRXwmA==" saltValue="UC0VbazxeYk7dPzumrdKI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3CAF39E-4154-4F84-BDAC-3AA7F5C99E3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NEBO - Nebo (132/11kV)</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AJ53"/>
  <sheetViews>
    <sheetView showGridLines="0" topLeftCell="A28" zoomScale="130" zoomScaleNormal="130" workbookViewId="0">
      <selection activeCell="AK42" sqref="AK42:AP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1528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1529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1530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1531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65.5</v>
      </c>
      <c r="K26" s="46"/>
      <c r="L26" s="81">
        <v>65.5</v>
      </c>
      <c r="M26" s="46"/>
      <c r="N26" s="81">
        <v>65.5</v>
      </c>
      <c r="O26" s="46"/>
      <c r="P26" s="81">
        <v>65.5</v>
      </c>
      <c r="Q26" s="47"/>
      <c r="R26" s="46"/>
      <c r="S26" s="81">
        <v>65.5</v>
      </c>
      <c r="T26" s="46"/>
      <c r="U26" s="81">
        <v>68</v>
      </c>
      <c r="V26" s="46"/>
      <c r="W26" s="81">
        <v>68</v>
      </c>
      <c r="X26" s="47"/>
      <c r="Y26" s="47"/>
      <c r="Z26" s="47"/>
      <c r="AA26" s="46"/>
      <c r="AB26" s="3">
        <v>68</v>
      </c>
      <c r="AC26" s="50">
        <v>68</v>
      </c>
      <c r="AD26" s="47"/>
      <c r="AE26" s="46"/>
      <c r="AF26" s="4">
        <v>68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15.7</v>
      </c>
      <c r="K28" s="46"/>
      <c r="L28" s="81">
        <v>15.5</v>
      </c>
      <c r="M28" s="46"/>
      <c r="N28" s="81">
        <v>15.5</v>
      </c>
      <c r="O28" s="46"/>
      <c r="P28" s="81">
        <v>15.6</v>
      </c>
      <c r="Q28" s="47"/>
      <c r="R28" s="46"/>
      <c r="S28" s="81">
        <v>15.8</v>
      </c>
      <c r="T28" s="46"/>
      <c r="U28" s="81">
        <v>10.1</v>
      </c>
      <c r="V28" s="46"/>
      <c r="W28" s="81">
        <v>10.1</v>
      </c>
      <c r="X28" s="47"/>
      <c r="Y28" s="47"/>
      <c r="Z28" s="47"/>
      <c r="AA28" s="46"/>
      <c r="AB28" s="3">
        <v>10.4</v>
      </c>
      <c r="AC28" s="50">
        <v>10.4</v>
      </c>
      <c r="AD28" s="47"/>
      <c r="AE28" s="46"/>
      <c r="AF28" s="4">
        <v>10.199999999999999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0.99299999999999999</v>
      </c>
      <c r="K31" s="46"/>
      <c r="L31" s="83">
        <v>0.99299999999999999</v>
      </c>
      <c r="M31" s="46"/>
      <c r="N31" s="83">
        <v>0.99299999999999999</v>
      </c>
      <c r="O31" s="46"/>
      <c r="P31" s="83">
        <v>0.99299999999999999</v>
      </c>
      <c r="Q31" s="47"/>
      <c r="R31" s="46"/>
      <c r="S31" s="83">
        <v>0.99299999999999999</v>
      </c>
      <c r="T31" s="46"/>
      <c r="U31" s="83">
        <v>1</v>
      </c>
      <c r="V31" s="46"/>
      <c r="W31" s="83">
        <v>1</v>
      </c>
      <c r="X31" s="47"/>
      <c r="Y31" s="47"/>
      <c r="Z31" s="47"/>
      <c r="AA31" s="46"/>
      <c r="AB31" s="7">
        <v>0.97</v>
      </c>
      <c r="AC31" s="53">
        <v>0.97</v>
      </c>
      <c r="AD31" s="47"/>
      <c r="AE31" s="46"/>
      <c r="AF31" s="8">
        <v>1</v>
      </c>
    </row>
    <row r="32" spans="4:32" ht="13.15" customHeight="1" x14ac:dyDescent="0.25">
      <c r="E32" s="48" t="s">
        <v>329</v>
      </c>
      <c r="F32" s="47"/>
      <c r="G32" s="47"/>
      <c r="H32" s="47"/>
      <c r="I32" s="49"/>
      <c r="J32" s="81">
        <v>36.799999999999997</v>
      </c>
      <c r="K32" s="46"/>
      <c r="L32" s="81">
        <v>36.799999999999997</v>
      </c>
      <c r="M32" s="46"/>
      <c r="N32" s="81">
        <v>36.799999999999997</v>
      </c>
      <c r="O32" s="46"/>
      <c r="P32" s="81">
        <v>36.799999999999997</v>
      </c>
      <c r="Q32" s="47"/>
      <c r="R32" s="46"/>
      <c r="S32" s="81">
        <v>36.799999999999997</v>
      </c>
      <c r="T32" s="46"/>
      <c r="U32" s="81">
        <v>37.4</v>
      </c>
      <c r="V32" s="46"/>
      <c r="W32" s="81">
        <v>37.4</v>
      </c>
      <c r="X32" s="47"/>
      <c r="Y32" s="47"/>
      <c r="Z32" s="47"/>
      <c r="AA32" s="46"/>
      <c r="AB32" s="3">
        <v>37.4</v>
      </c>
      <c r="AC32" s="50">
        <v>37.4</v>
      </c>
      <c r="AD32" s="47"/>
      <c r="AE32" s="46"/>
      <c r="AF32" s="4">
        <v>37.4</v>
      </c>
    </row>
    <row r="33" spans="5:32" ht="13.15" customHeight="1" x14ac:dyDescent="0.25">
      <c r="E33" s="51" t="s">
        <v>331</v>
      </c>
      <c r="F33" s="47"/>
      <c r="G33" s="47"/>
      <c r="H33" s="47"/>
      <c r="I33" s="49"/>
      <c r="J33" s="82">
        <v>15</v>
      </c>
      <c r="K33" s="46"/>
      <c r="L33" s="82">
        <v>14.8</v>
      </c>
      <c r="M33" s="46"/>
      <c r="N33" s="82">
        <v>14.8</v>
      </c>
      <c r="O33" s="46"/>
      <c r="P33" s="82">
        <v>14.9</v>
      </c>
      <c r="Q33" s="47"/>
      <c r="R33" s="46"/>
      <c r="S33" s="82">
        <v>15.1</v>
      </c>
      <c r="T33" s="46"/>
      <c r="U33" s="82">
        <v>10.1</v>
      </c>
      <c r="V33" s="46"/>
      <c r="W33" s="82">
        <v>10.1</v>
      </c>
      <c r="X33" s="47"/>
      <c r="Y33" s="47"/>
      <c r="Z33" s="47"/>
      <c r="AA33" s="46"/>
      <c r="AB33" s="9">
        <v>10.1</v>
      </c>
      <c r="AC33" s="52">
        <v>10.1</v>
      </c>
      <c r="AD33" s="47"/>
      <c r="AE33" s="46"/>
      <c r="AF33" s="10">
        <v>10.1</v>
      </c>
    </row>
    <row r="34" spans="5:32" ht="20.25" customHeight="1" x14ac:dyDescent="0.25">
      <c r="E34" s="48" t="s">
        <v>662</v>
      </c>
      <c r="F34" s="47"/>
      <c r="G34" s="47"/>
      <c r="H34" s="47"/>
      <c r="I34" s="49"/>
      <c r="J34" s="80">
        <v>0.8</v>
      </c>
      <c r="K34" s="46"/>
      <c r="L34" s="80">
        <v>0.7</v>
      </c>
      <c r="M34" s="46"/>
      <c r="N34" s="80">
        <v>0.7</v>
      </c>
      <c r="O34" s="46"/>
      <c r="P34" s="80">
        <v>0.7</v>
      </c>
      <c r="Q34" s="47"/>
      <c r="R34" s="46"/>
      <c r="S34" s="80">
        <v>0.8</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968</v>
      </c>
      <c r="K35" s="46"/>
      <c r="L35" s="80" t="s">
        <v>968</v>
      </c>
      <c r="M35" s="46"/>
      <c r="N35" s="80" t="s">
        <v>968</v>
      </c>
      <c r="O35" s="46"/>
      <c r="P35" s="80" t="s">
        <v>968</v>
      </c>
      <c r="Q35" s="47"/>
      <c r="R35" s="46"/>
      <c r="S35" s="80" t="s">
        <v>968</v>
      </c>
      <c r="T35" s="46"/>
      <c r="U35" s="80" t="s">
        <v>968</v>
      </c>
      <c r="V35" s="46"/>
      <c r="W35" s="80" t="s">
        <v>968</v>
      </c>
      <c r="X35" s="47"/>
      <c r="Y35" s="47"/>
      <c r="Z35" s="47"/>
      <c r="AA35" s="46"/>
      <c r="AB35" s="5" t="s">
        <v>968</v>
      </c>
      <c r="AC35" s="45" t="s">
        <v>968</v>
      </c>
      <c r="AD35" s="47"/>
      <c r="AE35" s="46"/>
      <c r="AF35" s="6" t="s">
        <v>968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18.399999999999999</v>
      </c>
      <c r="K43" s="46"/>
      <c r="L43" s="81">
        <v>18.399999999999999</v>
      </c>
      <c r="M43" s="46"/>
      <c r="N43" s="81">
        <v>18.399999999999999</v>
      </c>
      <c r="O43" s="46"/>
      <c r="P43" s="81">
        <v>18.399999999999999</v>
      </c>
      <c r="Q43" s="47"/>
      <c r="R43" s="46"/>
      <c r="S43" s="81">
        <v>18.399999999999999</v>
      </c>
      <c r="T43" s="46"/>
      <c r="U43" s="81">
        <v>18.399999999999999</v>
      </c>
      <c r="V43" s="46"/>
      <c r="W43" s="81">
        <v>18.399999999999999</v>
      </c>
      <c r="X43" s="47"/>
      <c r="Y43" s="47"/>
      <c r="Z43" s="47"/>
      <c r="AA43" s="46"/>
      <c r="AB43" s="3">
        <v>18.399999999999999</v>
      </c>
      <c r="AC43" s="50">
        <v>18.399999999999999</v>
      </c>
      <c r="AD43" s="47"/>
      <c r="AE43" s="46"/>
      <c r="AF43" s="4">
        <v>18.399999999999999</v>
      </c>
    </row>
    <row r="44" spans="5:32" ht="20.100000000000001" customHeight="1" x14ac:dyDescent="0.25">
      <c r="E44" s="48" t="s">
        <v>310</v>
      </c>
      <c r="F44" s="47"/>
      <c r="G44" s="47"/>
      <c r="H44" s="47"/>
      <c r="I44" s="49"/>
      <c r="J44" s="81">
        <v>9.1999999999999993</v>
      </c>
      <c r="K44" s="46"/>
      <c r="L44" s="81">
        <v>9.1999999999999993</v>
      </c>
      <c r="M44" s="46"/>
      <c r="N44" s="81">
        <v>9.1999999999999993</v>
      </c>
      <c r="O44" s="46"/>
      <c r="P44" s="81">
        <v>9.1999999999999993</v>
      </c>
      <c r="Q44" s="47"/>
      <c r="R44" s="46"/>
      <c r="S44" s="81">
        <v>9.1999999999999993</v>
      </c>
      <c r="T44" s="46"/>
      <c r="U44" s="81">
        <v>9.1999999999999993</v>
      </c>
      <c r="V44" s="46"/>
      <c r="W44" s="81">
        <v>9.1999999999999993</v>
      </c>
      <c r="X44" s="47"/>
      <c r="Y44" s="47"/>
      <c r="Z44" s="47"/>
      <c r="AA44" s="46"/>
      <c r="AB44" s="3">
        <v>9.1999999999999993</v>
      </c>
      <c r="AC44" s="50">
        <v>9.1999999999999993</v>
      </c>
      <c r="AD44" s="47"/>
      <c r="AE44" s="46"/>
      <c r="AF44" s="4">
        <v>9.1999999999999993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lbQZwsoEpqnL9bb2PZLkthGz8BYJfQ3npoHjHu1IyNwKioPAnE151qnF3HvqHk8DUJBb7STI8uDttV/6NCCQA==" saltValue="zgV0iMSp77w9kpJrN/xqr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05BF90D-2B2F-427D-90D3-018892A0FE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NESM - Neil Smith (66/11kV)</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AJ53"/>
  <sheetViews>
    <sheetView showGridLines="0" topLeftCell="A25" zoomScale="145" zoomScaleNormal="145" workbookViewId="0">
      <selection activeCell="AK42" sqref="AK42: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1532</v>
      </c>
      <c r="J3" s="69"/>
      <c r="K3" s="69"/>
      <c r="L3" s="69"/>
      <c r="M3" s="69"/>
      <c r="N3" s="69"/>
      <c r="O3" s="69"/>
      <c r="P3" s="69"/>
      <c r="Q3" s="69"/>
      <c r="R3" s="69"/>
      <c r="S3" s="69"/>
      <c r="V3" s="71" t="s">
        <v>645</v>
      </c>
      <c r="W3" s="69"/>
      <c r="Y3" s="72" t="s">
        <v>951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1533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1534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1535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10.8</v>
      </c>
      <c r="K26" s="46"/>
      <c r="L26" s="81">
        <v>10.8</v>
      </c>
      <c r="M26" s="46"/>
      <c r="N26" s="81">
        <v>10.8</v>
      </c>
      <c r="O26" s="46"/>
      <c r="P26" s="81">
        <v>10.8</v>
      </c>
      <c r="Q26" s="47"/>
      <c r="R26" s="46"/>
      <c r="S26" s="81">
        <v>10.8</v>
      </c>
      <c r="T26" s="46"/>
      <c r="U26" s="81">
        <v>13.1</v>
      </c>
      <c r="V26" s="46"/>
      <c r="W26" s="81">
        <v>13.1</v>
      </c>
      <c r="X26" s="47"/>
      <c r="Y26" s="47"/>
      <c r="Z26" s="47"/>
      <c r="AA26" s="46"/>
      <c r="AB26" s="3">
        <v>13.1</v>
      </c>
      <c r="AC26" s="50">
        <v>13.1</v>
      </c>
      <c r="AD26" s="47"/>
      <c r="AE26" s="46"/>
      <c r="AF26" s="4">
        <v>13.1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3.9</v>
      </c>
      <c r="K28" s="46"/>
      <c r="L28" s="81">
        <v>3.8</v>
      </c>
      <c r="M28" s="46"/>
      <c r="N28" s="81">
        <v>3.8</v>
      </c>
      <c r="O28" s="46"/>
      <c r="P28" s="81">
        <v>3.8</v>
      </c>
      <c r="Q28" s="47"/>
      <c r="R28" s="46"/>
      <c r="S28" s="81">
        <v>3.8</v>
      </c>
      <c r="T28" s="46"/>
      <c r="U28" s="81">
        <v>2.4</v>
      </c>
      <c r="V28" s="46"/>
      <c r="W28" s="81">
        <v>2.4</v>
      </c>
      <c r="X28" s="47"/>
      <c r="Y28" s="47"/>
      <c r="Z28" s="47"/>
      <c r="AA28" s="46"/>
      <c r="AB28" s="3">
        <v>2.2999999999999998</v>
      </c>
      <c r="AC28" s="50">
        <v>2.2999999999999998</v>
      </c>
      <c r="AD28" s="47"/>
      <c r="AE28" s="46"/>
      <c r="AF28" s="4">
        <v>2.2999999999999998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6.2</v>
      </c>
      <c r="K32" s="46"/>
      <c r="L32" s="81">
        <v>6.2</v>
      </c>
      <c r="M32" s="46"/>
      <c r="N32" s="81">
        <v>6.2</v>
      </c>
      <c r="O32" s="46"/>
      <c r="P32" s="81">
        <v>6.2</v>
      </c>
      <c r="Q32" s="47"/>
      <c r="R32" s="46"/>
      <c r="S32" s="81">
        <v>6.2</v>
      </c>
      <c r="T32" s="46"/>
      <c r="U32" s="81">
        <v>7.2</v>
      </c>
      <c r="V32" s="46"/>
      <c r="W32" s="81">
        <v>7.2</v>
      </c>
      <c r="X32" s="47"/>
      <c r="Y32" s="47"/>
      <c r="Z32" s="47"/>
      <c r="AA32" s="46"/>
      <c r="AB32" s="3">
        <v>7.2</v>
      </c>
      <c r="AC32" s="50">
        <v>7.2</v>
      </c>
      <c r="AD32" s="47"/>
      <c r="AE32" s="46"/>
      <c r="AF32" s="4">
        <v>7.2</v>
      </c>
    </row>
    <row r="33" spans="5:32" ht="13.15" customHeight="1" x14ac:dyDescent="0.25">
      <c r="E33" s="51" t="s">
        <v>331</v>
      </c>
      <c r="F33" s="47"/>
      <c r="G33" s="47"/>
      <c r="H33" s="47"/>
      <c r="I33" s="49"/>
      <c r="J33" s="82">
        <v>3.6</v>
      </c>
      <c r="K33" s="46"/>
      <c r="L33" s="82">
        <v>3.6</v>
      </c>
      <c r="M33" s="46"/>
      <c r="N33" s="82">
        <v>3.5</v>
      </c>
      <c r="O33" s="46"/>
      <c r="P33" s="82">
        <v>3.5</v>
      </c>
      <c r="Q33" s="47"/>
      <c r="R33" s="46"/>
      <c r="S33" s="82">
        <v>3.5</v>
      </c>
      <c r="T33" s="46"/>
      <c r="U33" s="82">
        <v>2.2999999999999998</v>
      </c>
      <c r="V33" s="46"/>
      <c r="W33" s="82">
        <v>2.2999999999999998</v>
      </c>
      <c r="X33" s="47"/>
      <c r="Y33" s="47"/>
      <c r="Z33" s="47"/>
      <c r="AA33" s="46"/>
      <c r="AB33" s="9">
        <v>2.2000000000000002</v>
      </c>
      <c r="AC33" s="52">
        <v>2.2000000000000002</v>
      </c>
      <c r="AD33" s="47"/>
      <c r="AE33" s="46"/>
      <c r="AF33" s="10">
        <v>2.2000000000000002</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1536</v>
      </c>
      <c r="K35" s="46"/>
      <c r="L35" s="80" t="s">
        <v>1536</v>
      </c>
      <c r="M35" s="46"/>
      <c r="N35" s="80" t="s">
        <v>1536</v>
      </c>
      <c r="O35" s="46"/>
      <c r="P35" s="80" t="s">
        <v>1536</v>
      </c>
      <c r="Q35" s="47"/>
      <c r="R35" s="46"/>
      <c r="S35" s="80" t="s">
        <v>1536</v>
      </c>
      <c r="T35" s="46"/>
      <c r="U35" s="80" t="s">
        <v>1536</v>
      </c>
      <c r="V35" s="46"/>
      <c r="W35" s="80" t="s">
        <v>1536</v>
      </c>
      <c r="X35" s="47"/>
      <c r="Y35" s="47"/>
      <c r="Z35" s="47"/>
      <c r="AA35" s="46"/>
      <c r="AB35" s="5" t="s">
        <v>1536</v>
      </c>
      <c r="AC35" s="45" t="s">
        <v>1536</v>
      </c>
      <c r="AD35" s="47"/>
      <c r="AE35" s="46"/>
      <c r="AF35" s="6" t="s">
        <v>1536</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0.3</v>
      </c>
      <c r="K39" s="46"/>
      <c r="L39" s="81">
        <v>0.3</v>
      </c>
      <c r="M39" s="46"/>
      <c r="N39" s="81">
        <v>0.3</v>
      </c>
      <c r="O39" s="46"/>
      <c r="P39" s="81">
        <v>0.3</v>
      </c>
      <c r="Q39" s="47"/>
      <c r="R39" s="46"/>
      <c r="S39" s="81">
        <v>0.3</v>
      </c>
      <c r="T39" s="46"/>
      <c r="U39" s="81">
        <v>0.3</v>
      </c>
      <c r="V39" s="46"/>
      <c r="W39" s="81">
        <v>0.3</v>
      </c>
      <c r="X39" s="47"/>
      <c r="Y39" s="47"/>
      <c r="Z39" s="47"/>
      <c r="AA39" s="46"/>
      <c r="AB39" s="3">
        <v>0.3</v>
      </c>
      <c r="AC39" s="50">
        <v>0.3</v>
      </c>
      <c r="AD39" s="47"/>
      <c r="AE39" s="46"/>
      <c r="AF39" s="4">
        <v>0.3</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11</v>
      </c>
      <c r="K43" s="46"/>
      <c r="L43" s="81">
        <v>11</v>
      </c>
      <c r="M43" s="46"/>
      <c r="N43" s="81">
        <v>11</v>
      </c>
      <c r="O43" s="46"/>
      <c r="P43" s="81">
        <v>11</v>
      </c>
      <c r="Q43" s="47"/>
      <c r="R43" s="46"/>
      <c r="S43" s="81">
        <v>11</v>
      </c>
      <c r="T43" s="46"/>
      <c r="U43" s="81">
        <v>11</v>
      </c>
      <c r="V43" s="46"/>
      <c r="W43" s="81">
        <v>11</v>
      </c>
      <c r="X43" s="47"/>
      <c r="Y43" s="47"/>
      <c r="Z43" s="47"/>
      <c r="AA43" s="46"/>
      <c r="AB43" s="3">
        <v>11</v>
      </c>
      <c r="AC43" s="50">
        <v>11</v>
      </c>
      <c r="AD43" s="47"/>
      <c r="AE43" s="46"/>
      <c r="AF43" s="4">
        <v>11</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uogTayygqCuWUDSlnsBzTDGAUQjp1amCe0VwG1XSkydWbAWaFLYuh1rjp4JSPo+yxRgjyPvhaAesIBR7jWTaQ==" saltValue="C4s8p66K50z2Vf6xM0Qx8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B1119A8-6B45-4500-A66D-30F94163DC4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NOCL - North Cloncurry (66/11kV)</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AK53"/>
  <sheetViews>
    <sheetView showGridLines="0" topLeftCell="A25" zoomScale="115" zoomScaleNormal="115" workbookViewId="0">
      <selection activeCell="AK43" sqref="AK43: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1537</v>
      </c>
      <c r="J3" s="69"/>
      <c r="K3" s="69"/>
      <c r="L3" s="69"/>
      <c r="M3" s="69"/>
      <c r="N3" s="69"/>
      <c r="O3" s="69"/>
      <c r="P3" s="69"/>
      <c r="Q3" s="69"/>
      <c r="R3" s="69"/>
      <c r="S3" s="69"/>
      <c r="V3" s="71" t="s">
        <v>645</v>
      </c>
      <c r="W3" s="69"/>
      <c r="Y3" s="72" t="s">
        <v>1538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1539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1540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1541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47.7</v>
      </c>
      <c r="K26" s="46"/>
      <c r="L26" s="81">
        <v>47.7</v>
      </c>
      <c r="M26" s="46"/>
      <c r="N26" s="81">
        <v>47.7</v>
      </c>
      <c r="O26" s="46"/>
      <c r="P26" s="81">
        <v>47.7</v>
      </c>
      <c r="Q26" s="47"/>
      <c r="R26" s="46"/>
      <c r="S26" s="81">
        <v>47.7</v>
      </c>
      <c r="T26" s="46"/>
      <c r="U26" s="81">
        <v>53.1</v>
      </c>
      <c r="V26" s="46"/>
      <c r="W26" s="81">
        <v>53.1</v>
      </c>
      <c r="X26" s="47"/>
      <c r="Y26" s="47"/>
      <c r="Z26" s="47"/>
      <c r="AA26" s="46"/>
      <c r="AB26" s="3">
        <v>53.1</v>
      </c>
      <c r="AC26" s="50">
        <v>53.1</v>
      </c>
      <c r="AD26" s="47"/>
      <c r="AE26" s="46"/>
      <c r="AF26" s="4">
        <v>53.1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25.1</v>
      </c>
      <c r="K28" s="46"/>
      <c r="L28" s="81">
        <v>24.9</v>
      </c>
      <c r="M28" s="46"/>
      <c r="N28" s="81">
        <v>24.9</v>
      </c>
      <c r="O28" s="46"/>
      <c r="P28" s="81">
        <v>25</v>
      </c>
      <c r="Q28" s="47"/>
      <c r="R28" s="46"/>
      <c r="S28" s="81">
        <v>25.3</v>
      </c>
      <c r="T28" s="46"/>
      <c r="U28" s="81">
        <v>17.7</v>
      </c>
      <c r="V28" s="46"/>
      <c r="W28" s="81">
        <v>17.7</v>
      </c>
      <c r="X28" s="47"/>
      <c r="Y28" s="47"/>
      <c r="Z28" s="47"/>
      <c r="AA28" s="46"/>
      <c r="AB28" s="3">
        <v>17.8</v>
      </c>
      <c r="AC28" s="50">
        <v>17.899999999999999</v>
      </c>
      <c r="AD28" s="47"/>
      <c r="AE28" s="46"/>
      <c r="AF28" s="4">
        <v>17.899999999999999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26.9</v>
      </c>
      <c r="K32" s="46"/>
      <c r="L32" s="81">
        <v>26.9</v>
      </c>
      <c r="M32" s="46"/>
      <c r="N32" s="81">
        <v>26.9</v>
      </c>
      <c r="O32" s="46"/>
      <c r="P32" s="81">
        <v>26.9</v>
      </c>
      <c r="Q32" s="47"/>
      <c r="R32" s="46"/>
      <c r="S32" s="81">
        <v>26.9</v>
      </c>
      <c r="T32" s="46"/>
      <c r="U32" s="81">
        <v>29.1</v>
      </c>
      <c r="V32" s="46"/>
      <c r="W32" s="81">
        <v>29.1</v>
      </c>
      <c r="X32" s="47"/>
      <c r="Y32" s="47"/>
      <c r="Z32" s="47"/>
      <c r="AA32" s="46"/>
      <c r="AB32" s="3">
        <v>29.1</v>
      </c>
      <c r="AC32" s="50">
        <v>29.1</v>
      </c>
      <c r="AD32" s="47"/>
      <c r="AE32" s="46"/>
      <c r="AF32" s="4">
        <v>29.1</v>
      </c>
    </row>
    <row r="33" spans="5:37" ht="13.15" customHeight="1" x14ac:dyDescent="0.25">
      <c r="E33" s="51" t="s">
        <v>331</v>
      </c>
      <c r="F33" s="47"/>
      <c r="G33" s="47"/>
      <c r="H33" s="47"/>
      <c r="I33" s="49"/>
      <c r="J33" s="82">
        <v>24</v>
      </c>
      <c r="K33" s="46"/>
      <c r="L33" s="82">
        <v>23.8</v>
      </c>
      <c r="M33" s="46"/>
      <c r="N33" s="82">
        <v>23.8</v>
      </c>
      <c r="O33" s="46"/>
      <c r="P33" s="82">
        <v>23.9</v>
      </c>
      <c r="Q33" s="47"/>
      <c r="R33" s="46"/>
      <c r="S33" s="82">
        <v>24.2</v>
      </c>
      <c r="T33" s="46"/>
      <c r="U33" s="82">
        <v>16.7</v>
      </c>
      <c r="V33" s="46"/>
      <c r="W33" s="82">
        <v>16.7</v>
      </c>
      <c r="X33" s="47"/>
      <c r="Y33" s="47"/>
      <c r="Z33" s="47"/>
      <c r="AA33" s="46"/>
      <c r="AB33" s="9">
        <v>16.7</v>
      </c>
      <c r="AC33" s="52">
        <v>16.8</v>
      </c>
      <c r="AD33" s="47"/>
      <c r="AE33" s="46"/>
      <c r="AF33" s="10">
        <v>16.899999999999999</v>
      </c>
    </row>
    <row r="34" spans="5:37" ht="20.25" customHeight="1" x14ac:dyDescent="0.25">
      <c r="E34" s="48" t="s">
        <v>662</v>
      </c>
      <c r="F34" s="47"/>
      <c r="G34" s="47"/>
      <c r="H34" s="47"/>
      <c r="I34" s="49"/>
      <c r="J34" s="80">
        <v>1.2</v>
      </c>
      <c r="K34" s="46"/>
      <c r="L34" s="80">
        <v>1.2</v>
      </c>
      <c r="M34" s="46"/>
      <c r="N34" s="80">
        <v>1.2</v>
      </c>
      <c r="O34" s="46"/>
      <c r="P34" s="80">
        <v>1.2</v>
      </c>
      <c r="Q34" s="47"/>
      <c r="R34" s="46"/>
      <c r="S34" s="80">
        <v>1.2</v>
      </c>
      <c r="T34" s="46"/>
      <c r="U34" s="80">
        <v>0.8</v>
      </c>
      <c r="V34" s="46"/>
      <c r="W34" s="80">
        <v>0.8</v>
      </c>
      <c r="X34" s="47"/>
      <c r="Y34" s="47"/>
      <c r="Z34" s="47"/>
      <c r="AA34" s="46"/>
      <c r="AB34" s="5">
        <v>0.8</v>
      </c>
      <c r="AC34" s="45">
        <v>0.8</v>
      </c>
      <c r="AD34" s="47"/>
      <c r="AE34" s="46"/>
      <c r="AF34" s="6">
        <v>0.8</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bZgWB8aGH+bY0NOeyJJYcQv13rD8tOlo2D1LPCoP7PHtSnT6Rrksfsr0qjYe551YUi6OpRtpkJgPbg7CjFQcw==" saltValue="2T/xgouMwLWSJFHEJVlH+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035CE89-F9FE-4BF8-99B2-134FC35E7F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NOMA - North Mackay (33/11kV)</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AJ53"/>
  <sheetViews>
    <sheetView showGridLines="0" topLeftCell="A27"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1542</v>
      </c>
      <c r="J3" s="69"/>
      <c r="K3" s="69"/>
      <c r="L3" s="69"/>
      <c r="M3" s="69"/>
      <c r="N3" s="69"/>
      <c r="O3" s="69"/>
      <c r="P3" s="69"/>
      <c r="Q3" s="69"/>
      <c r="R3" s="69"/>
      <c r="S3" s="69"/>
      <c r="V3" s="71" t="s">
        <v>645</v>
      </c>
      <c r="W3" s="69"/>
      <c r="Y3" s="72" t="s">
        <v>1005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1543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1118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1544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1545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10.199999999999999</v>
      </c>
      <c r="K26" s="46"/>
      <c r="L26" s="81">
        <v>10.199999999999999</v>
      </c>
      <c r="M26" s="46"/>
      <c r="N26" s="81">
        <v>10.199999999999999</v>
      </c>
      <c r="O26" s="46"/>
      <c r="P26" s="81">
        <v>10.199999999999999</v>
      </c>
      <c r="Q26" s="47"/>
      <c r="R26" s="46"/>
      <c r="S26" s="81">
        <v>10.199999999999999</v>
      </c>
      <c r="T26" s="46"/>
      <c r="U26" s="81">
        <v>10.199999999999999</v>
      </c>
      <c r="V26" s="46"/>
      <c r="W26" s="81">
        <v>10.199999999999999</v>
      </c>
      <c r="X26" s="47"/>
      <c r="Y26" s="47"/>
      <c r="Z26" s="47"/>
      <c r="AA26" s="46"/>
      <c r="AB26" s="3">
        <v>10.199999999999999</v>
      </c>
      <c r="AC26" s="50">
        <v>10.199999999999999</v>
      </c>
      <c r="AD26" s="47"/>
      <c r="AE26" s="46"/>
      <c r="AF26" s="4">
        <v>10.199999999999999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4.7</v>
      </c>
      <c r="K28" s="46"/>
      <c r="L28" s="81">
        <v>4.7</v>
      </c>
      <c r="M28" s="46"/>
      <c r="N28" s="81">
        <v>4.7</v>
      </c>
      <c r="O28" s="46"/>
      <c r="P28" s="81">
        <v>4.7</v>
      </c>
      <c r="Q28" s="47"/>
      <c r="R28" s="46"/>
      <c r="S28" s="81">
        <v>4.7</v>
      </c>
      <c r="T28" s="46"/>
      <c r="U28" s="81">
        <v>4.2</v>
      </c>
      <c r="V28" s="46"/>
      <c r="W28" s="81">
        <v>4.2</v>
      </c>
      <c r="X28" s="47"/>
      <c r="Y28" s="47"/>
      <c r="Z28" s="47"/>
      <c r="AA28" s="46"/>
      <c r="AB28" s="3">
        <v>4.2</v>
      </c>
      <c r="AC28" s="50">
        <v>4.2</v>
      </c>
      <c r="AD28" s="47"/>
      <c r="AE28" s="46"/>
      <c r="AF28" s="4">
        <v>4.2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5.2</v>
      </c>
      <c r="K32" s="46"/>
      <c r="L32" s="81">
        <v>5.2</v>
      </c>
      <c r="M32" s="46"/>
      <c r="N32" s="81">
        <v>5.2</v>
      </c>
      <c r="O32" s="46"/>
      <c r="P32" s="81">
        <v>5.2</v>
      </c>
      <c r="Q32" s="47"/>
      <c r="R32" s="46"/>
      <c r="S32" s="81">
        <v>5.2</v>
      </c>
      <c r="T32" s="46"/>
      <c r="U32" s="81">
        <v>5.8</v>
      </c>
      <c r="V32" s="46"/>
      <c r="W32" s="81">
        <v>5.8</v>
      </c>
      <c r="X32" s="47"/>
      <c r="Y32" s="47"/>
      <c r="Z32" s="47"/>
      <c r="AA32" s="46"/>
      <c r="AB32" s="3">
        <v>5.8</v>
      </c>
      <c r="AC32" s="50">
        <v>5.8</v>
      </c>
      <c r="AD32" s="47"/>
      <c r="AE32" s="46"/>
      <c r="AF32" s="4">
        <v>5.8</v>
      </c>
    </row>
    <row r="33" spans="5:32" ht="13.15" customHeight="1" x14ac:dyDescent="0.25">
      <c r="E33" s="51" t="s">
        <v>331</v>
      </c>
      <c r="F33" s="47"/>
      <c r="G33" s="47"/>
      <c r="H33" s="47"/>
      <c r="I33" s="49"/>
      <c r="J33" s="82">
        <v>4.5999999999999996</v>
      </c>
      <c r="K33" s="46"/>
      <c r="L33" s="82">
        <v>4.5999999999999996</v>
      </c>
      <c r="M33" s="46"/>
      <c r="N33" s="82">
        <v>4.5999999999999996</v>
      </c>
      <c r="O33" s="46"/>
      <c r="P33" s="82">
        <v>4.5999999999999996</v>
      </c>
      <c r="Q33" s="47"/>
      <c r="R33" s="46"/>
      <c r="S33" s="82">
        <v>4.7</v>
      </c>
      <c r="T33" s="46"/>
      <c r="U33" s="82">
        <v>4.0999999999999996</v>
      </c>
      <c r="V33" s="46"/>
      <c r="W33" s="82">
        <v>4.0999999999999996</v>
      </c>
      <c r="X33" s="47"/>
      <c r="Y33" s="47"/>
      <c r="Z33" s="47"/>
      <c r="AA33" s="46"/>
      <c r="AB33" s="9">
        <v>4.0999999999999996</v>
      </c>
      <c r="AC33" s="52">
        <v>4.0999999999999996</v>
      </c>
      <c r="AD33" s="47"/>
      <c r="AE33" s="46"/>
      <c r="AF33" s="10">
        <v>4.0999999999999996</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968</v>
      </c>
      <c r="K35" s="46"/>
      <c r="L35" s="80" t="s">
        <v>968</v>
      </c>
      <c r="M35" s="46"/>
      <c r="N35" s="80" t="s">
        <v>968</v>
      </c>
      <c r="O35" s="46"/>
      <c r="P35" s="80" t="s">
        <v>968</v>
      </c>
      <c r="Q35" s="47"/>
      <c r="R35" s="46"/>
      <c r="S35" s="80" t="s">
        <v>968</v>
      </c>
      <c r="T35" s="46"/>
      <c r="U35" s="80" t="s">
        <v>968</v>
      </c>
      <c r="V35" s="46"/>
      <c r="W35" s="80" t="s">
        <v>968</v>
      </c>
      <c r="X35" s="47"/>
      <c r="Y35" s="47"/>
      <c r="Z35" s="47"/>
      <c r="AA35" s="46"/>
      <c r="AB35" s="5" t="s">
        <v>968</v>
      </c>
      <c r="AC35" s="45" t="s">
        <v>968</v>
      </c>
      <c r="AD35" s="47"/>
      <c r="AE35" s="46"/>
      <c r="AF35" s="6" t="s">
        <v>968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1.3</v>
      </c>
      <c r="K40" s="46"/>
      <c r="L40" s="81">
        <v>1.3</v>
      </c>
      <c r="M40" s="46"/>
      <c r="N40" s="81">
        <v>1.3</v>
      </c>
      <c r="O40" s="46"/>
      <c r="P40" s="81">
        <v>1.3</v>
      </c>
      <c r="Q40" s="47"/>
      <c r="R40" s="46"/>
      <c r="S40" s="81">
        <v>1.3</v>
      </c>
      <c r="T40" s="46"/>
      <c r="U40" s="81">
        <v>1.3</v>
      </c>
      <c r="V40" s="46"/>
      <c r="W40" s="81">
        <v>1.3</v>
      </c>
      <c r="X40" s="47"/>
      <c r="Y40" s="47"/>
      <c r="Z40" s="47"/>
      <c r="AA40" s="46"/>
      <c r="AB40" s="3">
        <v>1.3</v>
      </c>
      <c r="AC40" s="50">
        <v>1.3</v>
      </c>
      <c r="AD40" s="47"/>
      <c r="AE40" s="46"/>
      <c r="AF40" s="4">
        <v>1.3</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1.29999995231628</v>
      </c>
      <c r="K42" s="46"/>
      <c r="L42" s="81">
        <v>1.29999995231628</v>
      </c>
      <c r="M42" s="46"/>
      <c r="N42" s="81">
        <v>1.29999995231628</v>
      </c>
      <c r="O42" s="46"/>
      <c r="P42" s="81">
        <v>1.29999995231628</v>
      </c>
      <c r="Q42" s="47"/>
      <c r="R42" s="46"/>
      <c r="S42" s="81">
        <v>1.29999995231628</v>
      </c>
      <c r="T42" s="46"/>
      <c r="U42" s="81">
        <v>1.29999995231628</v>
      </c>
      <c r="V42" s="46"/>
      <c r="W42" s="81">
        <v>1.29999995231628</v>
      </c>
      <c r="X42" s="47"/>
      <c r="Y42" s="47"/>
      <c r="Z42" s="47"/>
      <c r="AA42" s="46"/>
      <c r="AB42" s="3">
        <v>1.29999995231628</v>
      </c>
      <c r="AC42" s="50">
        <v>1.29999995231628</v>
      </c>
      <c r="AD42" s="47"/>
      <c r="AE42" s="46"/>
      <c r="AF42" s="4">
        <v>1.29999995231628</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zlddWO1DomfoNKPNTEyr6ybdk4rSNqex2baOcLzzHa8QcyhdTKDO+RU7yaP+mzoKYH8MTAzHYIShZqC6JBIRA==" saltValue="ih1GombwbxHOavlAf/26K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B6F12B3-A2C9-45EC-A032-573B785955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NORM - Normanton (66/22kV)</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AJ53"/>
  <sheetViews>
    <sheetView showGridLines="0" topLeftCell="A31"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1546</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6.9</v>
      </c>
      <c r="K26" s="46"/>
      <c r="L26" s="81">
        <v>6.9</v>
      </c>
      <c r="M26" s="46"/>
      <c r="N26" s="81">
        <v>6.9</v>
      </c>
      <c r="O26" s="46"/>
      <c r="P26" s="81">
        <v>6.9</v>
      </c>
      <c r="Q26" s="47"/>
      <c r="R26" s="46"/>
      <c r="S26" s="81">
        <v>6.9</v>
      </c>
      <c r="T26" s="46"/>
      <c r="U26" s="81">
        <v>7.9</v>
      </c>
      <c r="V26" s="46"/>
      <c r="W26" s="81">
        <v>7.9</v>
      </c>
      <c r="X26" s="47"/>
      <c r="Y26" s="47"/>
      <c r="Z26" s="47"/>
      <c r="AA26" s="46"/>
      <c r="AB26" s="3">
        <v>7.9</v>
      </c>
      <c r="AC26" s="50">
        <v>7.9</v>
      </c>
      <c r="AD26" s="47"/>
      <c r="AE26" s="46"/>
      <c r="AF26" s="4">
        <v>7.9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3.4</v>
      </c>
      <c r="K28" s="46"/>
      <c r="L28" s="81">
        <v>3.4</v>
      </c>
      <c r="M28" s="46"/>
      <c r="N28" s="81">
        <v>3.4</v>
      </c>
      <c r="O28" s="46"/>
      <c r="P28" s="81">
        <v>3.4</v>
      </c>
      <c r="Q28" s="47"/>
      <c r="R28" s="46"/>
      <c r="S28" s="81">
        <v>3.4</v>
      </c>
      <c r="T28" s="46"/>
      <c r="U28" s="81">
        <v>1</v>
      </c>
      <c r="V28" s="46"/>
      <c r="W28" s="81">
        <v>1</v>
      </c>
      <c r="X28" s="47"/>
      <c r="Y28" s="47"/>
      <c r="Z28" s="47"/>
      <c r="AA28" s="46"/>
      <c r="AB28" s="3">
        <v>1</v>
      </c>
      <c r="AC28" s="50">
        <v>1</v>
      </c>
      <c r="AD28" s="47"/>
      <c r="AE28" s="46"/>
      <c r="AF28" s="4">
        <v>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0.81200000000000006</v>
      </c>
      <c r="K31" s="46"/>
      <c r="L31" s="83">
        <v>0.81200000000000006</v>
      </c>
      <c r="M31" s="46"/>
      <c r="N31" s="83">
        <v>0.81200000000000006</v>
      </c>
      <c r="O31" s="46"/>
      <c r="P31" s="83">
        <v>0.81200000000000006</v>
      </c>
      <c r="Q31" s="47"/>
      <c r="R31" s="46"/>
      <c r="S31" s="83">
        <v>0.81200000000000006</v>
      </c>
      <c r="T31" s="46"/>
      <c r="U31" s="83">
        <v>0.95599999999999996</v>
      </c>
      <c r="V31" s="46"/>
      <c r="W31" s="83">
        <v>0.95599999999999996</v>
      </c>
      <c r="X31" s="47"/>
      <c r="Y31" s="47"/>
      <c r="Z31" s="47"/>
      <c r="AA31" s="46"/>
      <c r="AB31" s="7">
        <v>0.95599999999999996</v>
      </c>
      <c r="AC31" s="53">
        <v>0.95599999999999996</v>
      </c>
      <c r="AD31" s="47"/>
      <c r="AE31" s="46"/>
      <c r="AF31" s="8">
        <v>0.95599999999999996</v>
      </c>
    </row>
    <row r="32" spans="4:32" ht="13.15" customHeight="1" x14ac:dyDescent="0.25">
      <c r="E32" s="48" t="s">
        <v>329</v>
      </c>
      <c r="F32" s="47"/>
      <c r="G32" s="47"/>
      <c r="H32" s="47"/>
      <c r="I32" s="49"/>
      <c r="J32" s="81">
        <v>4</v>
      </c>
      <c r="K32" s="46"/>
      <c r="L32" s="81">
        <v>4</v>
      </c>
      <c r="M32" s="46"/>
      <c r="N32" s="81">
        <v>4</v>
      </c>
      <c r="O32" s="46"/>
      <c r="P32" s="81">
        <v>4</v>
      </c>
      <c r="Q32" s="47"/>
      <c r="R32" s="46"/>
      <c r="S32" s="81">
        <v>4</v>
      </c>
      <c r="T32" s="46"/>
      <c r="U32" s="81">
        <v>4.5</v>
      </c>
      <c r="V32" s="46"/>
      <c r="W32" s="81">
        <v>4.5</v>
      </c>
      <c r="X32" s="47"/>
      <c r="Y32" s="47"/>
      <c r="Z32" s="47"/>
      <c r="AA32" s="46"/>
      <c r="AB32" s="3">
        <v>4.5</v>
      </c>
      <c r="AC32" s="50">
        <v>4.5</v>
      </c>
      <c r="AD32" s="47"/>
      <c r="AE32" s="46"/>
      <c r="AF32" s="4">
        <v>4.5</v>
      </c>
    </row>
    <row r="33" spans="5:32" ht="13.15" customHeight="1" x14ac:dyDescent="0.25">
      <c r="E33" s="51" t="s">
        <v>331</v>
      </c>
      <c r="F33" s="47"/>
      <c r="G33" s="47"/>
      <c r="H33" s="47"/>
      <c r="I33" s="49"/>
      <c r="J33" s="82">
        <v>3.1</v>
      </c>
      <c r="K33" s="46"/>
      <c r="L33" s="82">
        <v>3</v>
      </c>
      <c r="M33" s="46"/>
      <c r="N33" s="82">
        <v>3</v>
      </c>
      <c r="O33" s="46"/>
      <c r="P33" s="82">
        <v>3</v>
      </c>
      <c r="Q33" s="47"/>
      <c r="R33" s="46"/>
      <c r="S33" s="82">
        <v>3.1</v>
      </c>
      <c r="T33" s="46"/>
      <c r="U33" s="82">
        <v>0.9</v>
      </c>
      <c r="V33" s="46"/>
      <c r="W33" s="82">
        <v>0.9</v>
      </c>
      <c r="X33" s="47"/>
      <c r="Y33" s="47"/>
      <c r="Z33" s="47"/>
      <c r="AA33" s="46"/>
      <c r="AB33" s="9">
        <v>0.9</v>
      </c>
      <c r="AC33" s="52">
        <v>0.9</v>
      </c>
      <c r="AD33" s="47"/>
      <c r="AE33" s="46"/>
      <c r="AF33" s="10">
        <v>0.9</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888</v>
      </c>
      <c r="K35" s="46"/>
      <c r="L35" s="80" t="s">
        <v>888</v>
      </c>
      <c r="M35" s="46"/>
      <c r="N35" s="80" t="s">
        <v>888</v>
      </c>
      <c r="O35" s="46"/>
      <c r="P35" s="80" t="s">
        <v>888</v>
      </c>
      <c r="Q35" s="47"/>
      <c r="R35" s="46"/>
      <c r="S35" s="80" t="s">
        <v>888</v>
      </c>
      <c r="T35" s="46"/>
      <c r="U35" s="80" t="s">
        <v>888</v>
      </c>
      <c r="V35" s="46"/>
      <c r="W35" s="80" t="s">
        <v>888</v>
      </c>
      <c r="X35" s="47"/>
      <c r="Y35" s="47"/>
      <c r="Z35" s="47"/>
      <c r="AA35" s="46"/>
      <c r="AB35" s="5" t="s">
        <v>888</v>
      </c>
      <c r="AC35" s="45" t="s">
        <v>888</v>
      </c>
      <c r="AD35" s="47"/>
      <c r="AE35" s="46"/>
      <c r="AF35" s="6" t="s">
        <v>888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rbzNrpB5O7rPLvtPhXnQ38qXtz9TDlZDpzCPCapf1n63VJiujlO8JvuLBGW7Vh6XWKrAzbU8J5xrzQIE3YE7Q==" saltValue="zz3eLkR8RLmyp9DALd7Tn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F181D85-32F1-4CEB-B4A8-B084D85A04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NORW - Norwin (33/11kV)</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AJ53"/>
  <sheetViews>
    <sheetView showGridLines="0" topLeftCell="A17" workbookViewId="0">
      <selection activeCell="AO44" sqref="AO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1549</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1551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1552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31.1</v>
      </c>
      <c r="K26" s="46"/>
      <c r="L26" s="81">
        <v>31.1</v>
      </c>
      <c r="M26" s="46"/>
      <c r="N26" s="81">
        <v>31.1</v>
      </c>
      <c r="O26" s="46"/>
      <c r="P26" s="81">
        <v>51.9</v>
      </c>
      <c r="Q26" s="47"/>
      <c r="R26" s="46"/>
      <c r="S26" s="81">
        <v>51.9</v>
      </c>
      <c r="T26" s="46"/>
      <c r="U26" s="81">
        <v>34.5</v>
      </c>
      <c r="V26" s="46"/>
      <c r="W26" s="81">
        <v>34.5</v>
      </c>
      <c r="X26" s="47"/>
      <c r="Y26" s="47"/>
      <c r="Z26" s="47"/>
      <c r="AA26" s="46"/>
      <c r="AB26" s="3">
        <v>34.5</v>
      </c>
      <c r="AC26" s="50">
        <v>57.5</v>
      </c>
      <c r="AD26" s="47"/>
      <c r="AE26" s="46"/>
      <c r="AF26" s="4">
        <v>57.5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18.3</v>
      </c>
      <c r="K28" s="46"/>
      <c r="L28" s="81">
        <v>18.100000000000001</v>
      </c>
      <c r="M28" s="46"/>
      <c r="N28" s="81">
        <v>18.100000000000001</v>
      </c>
      <c r="O28" s="46"/>
      <c r="P28" s="81">
        <v>22.6</v>
      </c>
      <c r="Q28" s="47"/>
      <c r="R28" s="46"/>
      <c r="S28" s="81">
        <v>27.4</v>
      </c>
      <c r="T28" s="46"/>
      <c r="U28" s="81">
        <v>26.5</v>
      </c>
      <c r="V28" s="46"/>
      <c r="W28" s="81">
        <v>26.3</v>
      </c>
      <c r="X28" s="47"/>
      <c r="Y28" s="47"/>
      <c r="Z28" s="47"/>
      <c r="AA28" s="46"/>
      <c r="AB28" s="3">
        <v>26.2</v>
      </c>
      <c r="AC28" s="50">
        <v>29.2</v>
      </c>
      <c r="AD28" s="47"/>
      <c r="AE28" s="46"/>
      <c r="AF28" s="4">
        <v>32.799999999999997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0.92800000000000005</v>
      </c>
      <c r="K31" s="46"/>
      <c r="L31" s="83">
        <v>0.92800000000000005</v>
      </c>
      <c r="M31" s="46"/>
      <c r="N31" s="83">
        <v>0.92800000000000005</v>
      </c>
      <c r="O31" s="46"/>
      <c r="P31" s="83">
        <v>0.92400000000000004</v>
      </c>
      <c r="Q31" s="47"/>
      <c r="R31" s="46"/>
      <c r="S31" s="83">
        <v>0.92400000000000004</v>
      </c>
      <c r="T31" s="46"/>
      <c r="U31" s="83">
        <v>0.90100000000000002</v>
      </c>
      <c r="V31" s="46"/>
      <c r="W31" s="83">
        <v>0.90100000000000002</v>
      </c>
      <c r="X31" s="47"/>
      <c r="Y31" s="47"/>
      <c r="Z31" s="47"/>
      <c r="AA31" s="46"/>
      <c r="AB31" s="7">
        <v>0.90100000000000002</v>
      </c>
      <c r="AC31" s="53">
        <v>0.90700000000000003</v>
      </c>
      <c r="AD31" s="47"/>
      <c r="AE31" s="46"/>
      <c r="AF31" s="8">
        <v>0.90700000000000003</v>
      </c>
    </row>
    <row r="32" spans="4:32" ht="13.15" customHeight="1" x14ac:dyDescent="0.25">
      <c r="E32" s="48" t="s">
        <v>329</v>
      </c>
      <c r="F32" s="47"/>
      <c r="G32" s="47"/>
      <c r="H32" s="47"/>
      <c r="I32" s="49"/>
      <c r="J32" s="81">
        <v>23.6</v>
      </c>
      <c r="K32" s="46"/>
      <c r="L32" s="81">
        <v>23.6</v>
      </c>
      <c r="M32" s="46"/>
      <c r="N32" s="81">
        <v>23.6</v>
      </c>
      <c r="O32" s="46"/>
      <c r="P32" s="81">
        <v>47.3</v>
      </c>
      <c r="Q32" s="47"/>
      <c r="R32" s="46"/>
      <c r="S32" s="81">
        <v>47.3</v>
      </c>
      <c r="T32" s="46"/>
      <c r="U32" s="81">
        <v>26.5</v>
      </c>
      <c r="V32" s="46"/>
      <c r="W32" s="81">
        <v>26.5</v>
      </c>
      <c r="X32" s="47"/>
      <c r="Y32" s="47"/>
      <c r="Z32" s="47"/>
      <c r="AA32" s="46"/>
      <c r="AB32" s="3">
        <v>26.5</v>
      </c>
      <c r="AC32" s="50">
        <v>52.9</v>
      </c>
      <c r="AD32" s="47"/>
      <c r="AE32" s="46"/>
      <c r="AF32" s="4">
        <v>52.9</v>
      </c>
    </row>
    <row r="33" spans="5:32" ht="13.15" customHeight="1" x14ac:dyDescent="0.25">
      <c r="E33" s="51" t="s">
        <v>331</v>
      </c>
      <c r="F33" s="47"/>
      <c r="G33" s="47"/>
      <c r="H33" s="47"/>
      <c r="I33" s="49"/>
      <c r="J33" s="82">
        <v>17.3</v>
      </c>
      <c r="K33" s="46"/>
      <c r="L33" s="82">
        <v>17.100000000000001</v>
      </c>
      <c r="M33" s="46"/>
      <c r="N33" s="82">
        <v>17.100000000000001</v>
      </c>
      <c r="O33" s="46"/>
      <c r="P33" s="82">
        <v>21.6</v>
      </c>
      <c r="Q33" s="47"/>
      <c r="R33" s="46"/>
      <c r="S33" s="82">
        <v>26.4</v>
      </c>
      <c r="T33" s="46"/>
      <c r="U33" s="82">
        <v>24.6</v>
      </c>
      <c r="V33" s="46"/>
      <c r="W33" s="82">
        <v>24.5</v>
      </c>
      <c r="X33" s="47"/>
      <c r="Y33" s="47"/>
      <c r="Z33" s="47"/>
      <c r="AA33" s="46"/>
      <c r="AB33" s="9">
        <v>24.4</v>
      </c>
      <c r="AC33" s="52">
        <v>27.4</v>
      </c>
      <c r="AD33" s="47"/>
      <c r="AE33" s="46"/>
      <c r="AF33" s="10">
        <v>31</v>
      </c>
    </row>
    <row r="34" spans="5:32" ht="20.25" customHeight="1" x14ac:dyDescent="0.25">
      <c r="E34" s="48" t="s">
        <v>662</v>
      </c>
      <c r="F34" s="47"/>
      <c r="G34" s="47"/>
      <c r="H34" s="47"/>
      <c r="I34" s="49"/>
      <c r="J34" s="80">
        <v>0.9</v>
      </c>
      <c r="K34" s="46"/>
      <c r="L34" s="80">
        <v>0.9</v>
      </c>
      <c r="M34" s="46"/>
      <c r="N34" s="80">
        <v>0.9</v>
      </c>
      <c r="O34" s="46"/>
      <c r="P34" s="80">
        <v>1.1000000000000001</v>
      </c>
      <c r="Q34" s="47"/>
      <c r="R34" s="46"/>
      <c r="S34" s="80">
        <v>1.3</v>
      </c>
      <c r="T34" s="46"/>
      <c r="U34" s="80">
        <v>1.2</v>
      </c>
      <c r="V34" s="46"/>
      <c r="W34" s="80">
        <v>1.2</v>
      </c>
      <c r="X34" s="47"/>
      <c r="Y34" s="47"/>
      <c r="Z34" s="47"/>
      <c r="AA34" s="46"/>
      <c r="AB34" s="5">
        <v>1.2</v>
      </c>
      <c r="AC34" s="45">
        <v>1.4</v>
      </c>
      <c r="AD34" s="47"/>
      <c r="AE34" s="46"/>
      <c r="AF34" s="6">
        <v>1.6</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30</v>
      </c>
      <c r="Q43" s="47"/>
      <c r="R43" s="46"/>
      <c r="S43" s="81">
        <v>30</v>
      </c>
      <c r="T43" s="46"/>
      <c r="U43" s="97">
        <v>10</v>
      </c>
      <c r="V43" s="98"/>
      <c r="W43" s="97">
        <v>10</v>
      </c>
      <c r="X43" s="99"/>
      <c r="Y43" s="99"/>
      <c r="Z43" s="99"/>
      <c r="AA43" s="98"/>
      <c r="AB43" s="3">
        <v>10</v>
      </c>
      <c r="AC43" s="97">
        <v>30</v>
      </c>
      <c r="AD43" s="99"/>
      <c r="AE43" s="98"/>
      <c r="AF43" s="4">
        <v>30</v>
      </c>
    </row>
    <row r="44" spans="5:32" ht="20.100000000000001" customHeight="1" x14ac:dyDescent="0.25">
      <c r="E44" s="48" t="s">
        <v>310</v>
      </c>
      <c r="F44" s="47"/>
      <c r="G44" s="47"/>
      <c r="H44" s="47"/>
      <c r="I44" s="49"/>
      <c r="J44" s="81">
        <v>0</v>
      </c>
      <c r="K44" s="46"/>
      <c r="L44" s="81">
        <v>0</v>
      </c>
      <c r="M44" s="46"/>
      <c r="N44" s="81">
        <v>0</v>
      </c>
      <c r="O44" s="46"/>
      <c r="P44" s="81">
        <v>15</v>
      </c>
      <c r="Q44" s="47"/>
      <c r="R44" s="46"/>
      <c r="S44" s="81">
        <v>15</v>
      </c>
      <c r="T44" s="46"/>
      <c r="U44" s="81">
        <v>0</v>
      </c>
      <c r="V44" s="46"/>
      <c r="W44" s="81">
        <v>0</v>
      </c>
      <c r="X44" s="47"/>
      <c r="Y44" s="47"/>
      <c r="Z44" s="47"/>
      <c r="AA44" s="46"/>
      <c r="AB44" s="3">
        <v>0</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hvw0l7sh4PlzSr0e2JKHHqSm5W1P3xoCFy8tE92dAdW3z70as6D/oEp65SlOwiUqWs8I2CSkONMI7aXrFTFbA==" saltValue="hyNEWzmULoDvQ9IiplT5I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38059B4-9236-4A48-80C0-DA06F3DA245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NOST - North Street (33/11kV)</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169EC-47B8-43EF-84A1-896E5D4E14E1}">
  <sheetPr codeName="Sheet40"/>
  <dimension ref="A1"/>
  <sheetViews>
    <sheetView showGridLines="0" topLeftCell="A4" zoomScale="130" zoomScaleNormal="130" workbookViewId="0"/>
  </sheetViews>
  <sheetFormatPr defaultRowHeight="15" x14ac:dyDescent="0.25"/>
  <sheetData/>
  <sheetProtection algorithmName="SHA-512" hashValue="6CoZg78cu57VB2smjPk0wKwMSHJRFGy3Kf9DjMUs39FgwyBeXdSK9JJltviRfKw71YR7KWo1wfk0H2He2zsmlw==" saltValue="YyNagZUPowrF1xkGvfGcHA==" spinCount="100000"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1"/>
  <dimension ref="A1:AJ53"/>
  <sheetViews>
    <sheetView showGridLines="0" topLeftCell="A30"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753</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755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756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78.5</v>
      </c>
      <c r="K26" s="46"/>
      <c r="L26" s="81">
        <v>78.5</v>
      </c>
      <c r="M26" s="46"/>
      <c r="N26" s="81">
        <v>78.5</v>
      </c>
      <c r="O26" s="46"/>
      <c r="P26" s="81">
        <v>78.5</v>
      </c>
      <c r="Q26" s="47"/>
      <c r="R26" s="46"/>
      <c r="S26" s="81">
        <v>78.5</v>
      </c>
      <c r="T26" s="46"/>
      <c r="U26" s="81">
        <v>88</v>
      </c>
      <c r="V26" s="46"/>
      <c r="W26" s="81">
        <v>88</v>
      </c>
      <c r="X26" s="47"/>
      <c r="Y26" s="47"/>
      <c r="Z26" s="47"/>
      <c r="AA26" s="46"/>
      <c r="AB26" s="3">
        <v>88</v>
      </c>
      <c r="AC26" s="50">
        <v>88</v>
      </c>
      <c r="AD26" s="47"/>
      <c r="AE26" s="46"/>
      <c r="AF26" s="4">
        <v>88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21.2</v>
      </c>
      <c r="K28" s="46"/>
      <c r="L28" s="81">
        <v>20.6</v>
      </c>
      <c r="M28" s="46"/>
      <c r="N28" s="81">
        <v>20.2</v>
      </c>
      <c r="O28" s="46"/>
      <c r="P28" s="81">
        <v>19.8</v>
      </c>
      <c r="Q28" s="47"/>
      <c r="R28" s="46"/>
      <c r="S28" s="81">
        <v>19.7</v>
      </c>
      <c r="T28" s="46"/>
      <c r="U28" s="81">
        <v>12.8</v>
      </c>
      <c r="V28" s="46"/>
      <c r="W28" s="81">
        <v>12.7</v>
      </c>
      <c r="X28" s="47"/>
      <c r="Y28" s="47"/>
      <c r="Z28" s="47"/>
      <c r="AA28" s="46"/>
      <c r="AB28" s="3">
        <v>12.5</v>
      </c>
      <c r="AC28" s="50">
        <v>12.4</v>
      </c>
      <c r="AD28" s="47"/>
      <c r="AE28" s="46"/>
      <c r="AF28" s="4">
        <v>12.2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1</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42.7</v>
      </c>
      <c r="K32" s="46"/>
      <c r="L32" s="81">
        <v>42.7</v>
      </c>
      <c r="M32" s="46"/>
      <c r="N32" s="81">
        <v>42.7</v>
      </c>
      <c r="O32" s="46"/>
      <c r="P32" s="81">
        <v>42.7</v>
      </c>
      <c r="Q32" s="47"/>
      <c r="R32" s="46"/>
      <c r="S32" s="81">
        <v>42.7</v>
      </c>
      <c r="T32" s="46"/>
      <c r="U32" s="81">
        <v>46.5</v>
      </c>
      <c r="V32" s="46"/>
      <c r="W32" s="81">
        <v>46.5</v>
      </c>
      <c r="X32" s="47"/>
      <c r="Y32" s="47"/>
      <c r="Z32" s="47"/>
      <c r="AA32" s="46"/>
      <c r="AB32" s="3">
        <v>46.5</v>
      </c>
      <c r="AC32" s="50">
        <v>46.5</v>
      </c>
      <c r="AD32" s="47"/>
      <c r="AE32" s="46"/>
      <c r="AF32" s="4">
        <v>46.5</v>
      </c>
    </row>
    <row r="33" spans="5:32" ht="13.15" customHeight="1" x14ac:dyDescent="0.25">
      <c r="E33" s="51" t="s">
        <v>331</v>
      </c>
      <c r="F33" s="47"/>
      <c r="G33" s="47"/>
      <c r="H33" s="47"/>
      <c r="I33" s="49"/>
      <c r="J33" s="82">
        <v>20.100000000000001</v>
      </c>
      <c r="K33" s="46"/>
      <c r="L33" s="82">
        <v>19.5</v>
      </c>
      <c r="M33" s="46"/>
      <c r="N33" s="82">
        <v>19.100000000000001</v>
      </c>
      <c r="O33" s="46"/>
      <c r="P33" s="82">
        <v>18.7</v>
      </c>
      <c r="Q33" s="47"/>
      <c r="R33" s="46"/>
      <c r="S33" s="82">
        <v>18.7</v>
      </c>
      <c r="T33" s="46"/>
      <c r="U33" s="82">
        <v>12</v>
      </c>
      <c r="V33" s="46"/>
      <c r="W33" s="82">
        <v>11.7</v>
      </c>
      <c r="X33" s="47"/>
      <c r="Y33" s="47"/>
      <c r="Z33" s="47"/>
      <c r="AA33" s="46"/>
      <c r="AB33" s="9">
        <v>11.5</v>
      </c>
      <c r="AC33" s="52">
        <v>11.3</v>
      </c>
      <c r="AD33" s="47"/>
      <c r="AE33" s="46"/>
      <c r="AF33" s="10">
        <v>11.2</v>
      </c>
    </row>
    <row r="34" spans="5:32" ht="20.25" customHeight="1" x14ac:dyDescent="0.25">
      <c r="E34" s="48" t="s">
        <v>662</v>
      </c>
      <c r="F34" s="47"/>
      <c r="G34" s="47"/>
      <c r="H34" s="47"/>
      <c r="I34" s="49"/>
      <c r="J34" s="80">
        <v>1</v>
      </c>
      <c r="K34" s="46"/>
      <c r="L34" s="80">
        <v>1</v>
      </c>
      <c r="M34" s="46"/>
      <c r="N34" s="80">
        <v>1</v>
      </c>
      <c r="O34" s="46"/>
      <c r="P34" s="80">
        <v>0.9</v>
      </c>
      <c r="Q34" s="47"/>
      <c r="R34" s="46"/>
      <c r="S34" s="80">
        <v>0.9</v>
      </c>
      <c r="T34" s="46"/>
      <c r="U34" s="80">
        <v>0.6</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2"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8u8PewXLjt8mFnZWqp2RaLXcTycxwgKskjzqsiUh2dKW1HpYbF+Iw/KprFXaHb30LGc5mslyz+RbVKfjyKMLw==" saltValue="30i3FN+zohaPvMp6SFYr1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47BC899-52D5-4D64-A373-629335B25C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BERS - Berserker (66/11kV)</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AK53"/>
  <sheetViews>
    <sheetView showGridLines="0" topLeftCell="A28" zoomScale="145" zoomScaleNormal="145" workbookViewId="0">
      <selection activeCell="AK44" sqref="AK44: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1553</v>
      </c>
      <c r="J3" s="69"/>
      <c r="K3" s="69"/>
      <c r="L3" s="69"/>
      <c r="M3" s="69"/>
      <c r="N3" s="69"/>
      <c r="O3" s="69"/>
      <c r="P3" s="69"/>
      <c r="Q3" s="69"/>
      <c r="R3" s="69"/>
      <c r="S3" s="69"/>
      <c r="V3" s="71" t="s">
        <v>645</v>
      </c>
      <c r="W3" s="69"/>
      <c r="Y3" s="72" t="s">
        <v>1554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1556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1557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49.7</v>
      </c>
      <c r="K26" s="46"/>
      <c r="L26" s="81">
        <v>49.7</v>
      </c>
      <c r="M26" s="46"/>
      <c r="N26" s="81">
        <v>49.7</v>
      </c>
      <c r="O26" s="46"/>
      <c r="P26" s="81">
        <v>49.7</v>
      </c>
      <c r="Q26" s="47"/>
      <c r="R26" s="46"/>
      <c r="S26" s="81">
        <v>49.7</v>
      </c>
      <c r="T26" s="46"/>
      <c r="U26" s="81">
        <v>56.3</v>
      </c>
      <c r="V26" s="46"/>
      <c r="W26" s="81">
        <v>56.3</v>
      </c>
      <c r="X26" s="47"/>
      <c r="Y26" s="47"/>
      <c r="Z26" s="47"/>
      <c r="AA26" s="46"/>
      <c r="AB26" s="3">
        <v>56.3</v>
      </c>
      <c r="AC26" s="50">
        <v>56.3</v>
      </c>
      <c r="AD26" s="47"/>
      <c r="AE26" s="46"/>
      <c r="AF26" s="4">
        <v>56.3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15.6</v>
      </c>
      <c r="K28" s="46"/>
      <c r="L28" s="81">
        <v>15.4</v>
      </c>
      <c r="M28" s="46"/>
      <c r="N28" s="81">
        <v>15.4</v>
      </c>
      <c r="O28" s="46"/>
      <c r="P28" s="81">
        <v>15.4</v>
      </c>
      <c r="Q28" s="47"/>
      <c r="R28" s="46"/>
      <c r="S28" s="81">
        <v>15.6</v>
      </c>
      <c r="T28" s="46"/>
      <c r="U28" s="81">
        <v>15.6</v>
      </c>
      <c r="V28" s="46"/>
      <c r="W28" s="81">
        <v>15.6</v>
      </c>
      <c r="X28" s="47"/>
      <c r="Y28" s="47"/>
      <c r="Z28" s="47"/>
      <c r="AA28" s="46"/>
      <c r="AB28" s="3">
        <v>15.5</v>
      </c>
      <c r="AC28" s="50">
        <v>15.5</v>
      </c>
      <c r="AD28" s="47"/>
      <c r="AE28" s="46"/>
      <c r="AF28" s="4">
        <v>15.5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28.4</v>
      </c>
      <c r="K32" s="46"/>
      <c r="L32" s="81">
        <v>28.4</v>
      </c>
      <c r="M32" s="46"/>
      <c r="N32" s="81">
        <v>28.4</v>
      </c>
      <c r="O32" s="46"/>
      <c r="P32" s="81">
        <v>28.4</v>
      </c>
      <c r="Q32" s="47"/>
      <c r="R32" s="46"/>
      <c r="S32" s="81">
        <v>28.4</v>
      </c>
      <c r="T32" s="46"/>
      <c r="U32" s="81">
        <v>32.299999999999997</v>
      </c>
      <c r="V32" s="46"/>
      <c r="W32" s="81">
        <v>32.299999999999997</v>
      </c>
      <c r="X32" s="47"/>
      <c r="Y32" s="47"/>
      <c r="Z32" s="47"/>
      <c r="AA32" s="46"/>
      <c r="AB32" s="3">
        <v>32.299999999999997</v>
      </c>
      <c r="AC32" s="50">
        <v>32.299999999999997</v>
      </c>
      <c r="AD32" s="47"/>
      <c r="AE32" s="46"/>
      <c r="AF32" s="4">
        <v>32.299999999999997</v>
      </c>
    </row>
    <row r="33" spans="5:37" ht="13.15" customHeight="1" x14ac:dyDescent="0.25">
      <c r="E33" s="51" t="s">
        <v>331</v>
      </c>
      <c r="F33" s="47"/>
      <c r="G33" s="47"/>
      <c r="H33" s="47"/>
      <c r="I33" s="49"/>
      <c r="J33" s="82">
        <v>15.8</v>
      </c>
      <c r="K33" s="46"/>
      <c r="L33" s="82">
        <v>15.7</v>
      </c>
      <c r="M33" s="46"/>
      <c r="N33" s="82">
        <v>15.6</v>
      </c>
      <c r="O33" s="46"/>
      <c r="P33" s="82">
        <v>15.6</v>
      </c>
      <c r="Q33" s="47"/>
      <c r="R33" s="46"/>
      <c r="S33" s="82">
        <v>15.8</v>
      </c>
      <c r="T33" s="46"/>
      <c r="U33" s="82">
        <v>14.9</v>
      </c>
      <c r="V33" s="46"/>
      <c r="W33" s="82">
        <v>14.8</v>
      </c>
      <c r="X33" s="47"/>
      <c r="Y33" s="47"/>
      <c r="Z33" s="47"/>
      <c r="AA33" s="46"/>
      <c r="AB33" s="9">
        <v>14.7</v>
      </c>
      <c r="AC33" s="52">
        <v>14.7</v>
      </c>
      <c r="AD33" s="47"/>
      <c r="AE33" s="46"/>
      <c r="AF33" s="10">
        <v>14.7</v>
      </c>
    </row>
    <row r="34" spans="5:37" ht="20.25" customHeight="1" x14ac:dyDescent="0.25">
      <c r="E34" s="48" t="s">
        <v>662</v>
      </c>
      <c r="F34" s="47"/>
      <c r="G34" s="47"/>
      <c r="H34" s="47"/>
      <c r="I34" s="49"/>
      <c r="J34" s="80">
        <v>0.8</v>
      </c>
      <c r="K34" s="46"/>
      <c r="L34" s="80">
        <v>0.8</v>
      </c>
      <c r="M34" s="46"/>
      <c r="N34" s="80">
        <v>0.8</v>
      </c>
      <c r="O34" s="46"/>
      <c r="P34" s="80">
        <v>0.8</v>
      </c>
      <c r="Q34" s="47"/>
      <c r="R34" s="46"/>
      <c r="S34" s="80">
        <v>0.8</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7"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3Ysgq0q1hi5qB08dyxeEiO41b3GBTzGmVnFofdGSVE8f033BjCLrvNtN/KDprvI4fGXX2jBWEkkL2ldkG+OUHw==" saltValue="b+Hc3L8f551IDDq0QA3gm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8F8B0AA-F65E-4D4E-B3DE-1D41E690031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OAKE - Oakey (33/11kV)</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AJ53"/>
  <sheetViews>
    <sheetView showGridLines="0" topLeftCell="A22" zoomScale="130" zoomScaleNormal="130"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1558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74.2</v>
      </c>
      <c r="K26" s="46"/>
      <c r="L26" s="81">
        <v>74.2</v>
      </c>
      <c r="M26" s="46"/>
      <c r="N26" s="81">
        <v>74.2</v>
      </c>
      <c r="O26" s="46"/>
      <c r="P26" s="81">
        <v>74.2</v>
      </c>
      <c r="Q26" s="47"/>
      <c r="R26" s="46"/>
      <c r="S26" s="81">
        <v>74.2</v>
      </c>
      <c r="T26" s="46"/>
      <c r="U26" s="81">
        <v>77.599999999999994</v>
      </c>
      <c r="V26" s="46"/>
      <c r="W26" s="81">
        <v>77.599999999999994</v>
      </c>
      <c r="X26" s="47"/>
      <c r="Y26" s="47"/>
      <c r="Z26" s="47"/>
      <c r="AA26" s="46"/>
      <c r="AB26" s="3">
        <v>77.599999999999994</v>
      </c>
      <c r="AC26" s="50">
        <v>77.599999999999994</v>
      </c>
      <c r="AD26" s="47"/>
      <c r="AE26" s="46"/>
      <c r="AF26" s="4">
        <v>77.599999999999994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14.5</v>
      </c>
      <c r="K28" s="46"/>
      <c r="L28" s="81">
        <v>14.6</v>
      </c>
      <c r="M28" s="46"/>
      <c r="N28" s="81">
        <v>14.7</v>
      </c>
      <c r="O28" s="46"/>
      <c r="P28" s="81">
        <v>14.8</v>
      </c>
      <c r="Q28" s="47"/>
      <c r="R28" s="46"/>
      <c r="S28" s="81">
        <v>15</v>
      </c>
      <c r="T28" s="46"/>
      <c r="U28" s="81">
        <v>9.9</v>
      </c>
      <c r="V28" s="46"/>
      <c r="W28" s="81">
        <v>10.1</v>
      </c>
      <c r="X28" s="47"/>
      <c r="Y28" s="47"/>
      <c r="Z28" s="47"/>
      <c r="AA28" s="46"/>
      <c r="AB28" s="3">
        <v>10.199999999999999</v>
      </c>
      <c r="AC28" s="50">
        <v>10.3</v>
      </c>
      <c r="AD28" s="47"/>
      <c r="AE28" s="46"/>
      <c r="AF28" s="4">
        <v>10.4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41.2</v>
      </c>
      <c r="K32" s="46"/>
      <c r="L32" s="81">
        <v>41.2</v>
      </c>
      <c r="M32" s="46"/>
      <c r="N32" s="81">
        <v>41.2</v>
      </c>
      <c r="O32" s="46"/>
      <c r="P32" s="81">
        <v>41.2</v>
      </c>
      <c r="Q32" s="47"/>
      <c r="R32" s="46"/>
      <c r="S32" s="81">
        <v>41.2</v>
      </c>
      <c r="T32" s="46"/>
      <c r="U32" s="81">
        <v>42.8</v>
      </c>
      <c r="V32" s="46"/>
      <c r="W32" s="81">
        <v>42.8</v>
      </c>
      <c r="X32" s="47"/>
      <c r="Y32" s="47"/>
      <c r="Z32" s="47"/>
      <c r="AA32" s="46"/>
      <c r="AB32" s="3">
        <v>42.8</v>
      </c>
      <c r="AC32" s="50">
        <v>42.8</v>
      </c>
      <c r="AD32" s="47"/>
      <c r="AE32" s="46"/>
      <c r="AF32" s="4">
        <v>42.8</v>
      </c>
    </row>
    <row r="33" spans="5:32" ht="13.15" customHeight="1" x14ac:dyDescent="0.25">
      <c r="E33" s="51" t="s">
        <v>331</v>
      </c>
      <c r="F33" s="47"/>
      <c r="G33" s="47"/>
      <c r="H33" s="47"/>
      <c r="I33" s="49"/>
      <c r="J33" s="82">
        <v>14</v>
      </c>
      <c r="K33" s="46"/>
      <c r="L33" s="82">
        <v>14.1</v>
      </c>
      <c r="M33" s="46"/>
      <c r="N33" s="82">
        <v>14.2</v>
      </c>
      <c r="O33" s="46"/>
      <c r="P33" s="82">
        <v>14.3</v>
      </c>
      <c r="Q33" s="47"/>
      <c r="R33" s="46"/>
      <c r="S33" s="82">
        <v>14.5</v>
      </c>
      <c r="T33" s="46"/>
      <c r="U33" s="82">
        <v>9.6</v>
      </c>
      <c r="V33" s="46"/>
      <c r="W33" s="82">
        <v>9.6999999999999993</v>
      </c>
      <c r="X33" s="47"/>
      <c r="Y33" s="47"/>
      <c r="Z33" s="47"/>
      <c r="AA33" s="46"/>
      <c r="AB33" s="9">
        <v>9.8000000000000007</v>
      </c>
      <c r="AC33" s="52">
        <v>10</v>
      </c>
      <c r="AD33" s="47"/>
      <c r="AE33" s="46"/>
      <c r="AF33" s="10">
        <v>10.1</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1063</v>
      </c>
      <c r="K35" s="46"/>
      <c r="L35" s="80" t="s">
        <v>1063</v>
      </c>
      <c r="M35" s="46"/>
      <c r="N35" s="80" t="s">
        <v>1063</v>
      </c>
      <c r="O35" s="46"/>
      <c r="P35" s="80" t="s">
        <v>1063</v>
      </c>
      <c r="Q35" s="47"/>
      <c r="R35" s="46"/>
      <c r="S35" s="80" t="s">
        <v>1063</v>
      </c>
      <c r="T35" s="46"/>
      <c r="U35" s="80" t="s">
        <v>1063</v>
      </c>
      <c r="V35" s="46"/>
      <c r="W35" s="80" t="s">
        <v>1063</v>
      </c>
      <c r="X35" s="47"/>
      <c r="Y35" s="47"/>
      <c r="Z35" s="47"/>
      <c r="AA35" s="46"/>
      <c r="AB35" s="5" t="s">
        <v>1063</v>
      </c>
      <c r="AC35" s="45" t="s">
        <v>1063</v>
      </c>
      <c r="AD35" s="47"/>
      <c r="AE35" s="46"/>
      <c r="AF35" s="6" t="s">
        <v>1063</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2"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04ssBQYsC3rqwtP7Wr/AqlWonZqohM1NAo8T4AFkfDs/uivGDnbeLHXLmcFnE0DlggCJELYo/f1SPXzhnt+dA==" saltValue="YGlyvGCIzMr2JcylyJ1aN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4AA7BCD-7E0C-41F7-A757-0FA09B6F5E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OONN - Oonoonba (66/11kV)</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AJ53"/>
  <sheetViews>
    <sheetView showGridLines="0" topLeftCell="A25"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1561</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1562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1563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1564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v>
      </c>
      <c r="K26" s="46"/>
      <c r="L26" s="81">
        <v>22</v>
      </c>
      <c r="M26" s="46"/>
      <c r="N26" s="81">
        <v>22</v>
      </c>
      <c r="O26" s="46"/>
      <c r="P26" s="81">
        <v>22</v>
      </c>
      <c r="Q26" s="47"/>
      <c r="R26" s="46"/>
      <c r="S26" s="81">
        <v>22</v>
      </c>
      <c r="T26" s="46"/>
      <c r="U26" s="81">
        <v>22</v>
      </c>
      <c r="V26" s="46"/>
      <c r="W26" s="81">
        <v>22</v>
      </c>
      <c r="X26" s="47"/>
      <c r="Y26" s="47"/>
      <c r="Z26" s="47"/>
      <c r="AA26" s="46"/>
      <c r="AB26" s="3">
        <v>22</v>
      </c>
      <c r="AC26" s="50">
        <v>22</v>
      </c>
      <c r="AD26" s="47"/>
      <c r="AE26" s="46"/>
      <c r="AF26" s="4">
        <v>22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5.0999999999999996</v>
      </c>
      <c r="K28" s="46"/>
      <c r="L28" s="81">
        <v>5.0999999999999996</v>
      </c>
      <c r="M28" s="46"/>
      <c r="N28" s="81">
        <v>5.7</v>
      </c>
      <c r="O28" s="46"/>
      <c r="P28" s="81">
        <v>6.3</v>
      </c>
      <c r="Q28" s="47"/>
      <c r="R28" s="46"/>
      <c r="S28" s="81">
        <v>6.4</v>
      </c>
      <c r="T28" s="46"/>
      <c r="U28" s="81">
        <v>3.6</v>
      </c>
      <c r="V28" s="46"/>
      <c r="W28" s="81">
        <v>3.6</v>
      </c>
      <c r="X28" s="47"/>
      <c r="Y28" s="47"/>
      <c r="Z28" s="47"/>
      <c r="AA28" s="46"/>
      <c r="AB28" s="3">
        <v>4.2</v>
      </c>
      <c r="AC28" s="50">
        <v>4.9000000000000004</v>
      </c>
      <c r="AD28" s="47"/>
      <c r="AE28" s="46"/>
      <c r="AF28" s="4">
        <v>4.9000000000000004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0.96699999999999997</v>
      </c>
      <c r="K31" s="46"/>
      <c r="L31" s="83">
        <v>0.96699999999999997</v>
      </c>
      <c r="M31" s="46"/>
      <c r="N31" s="83">
        <v>0.96699999999999997</v>
      </c>
      <c r="O31" s="46"/>
      <c r="P31" s="83">
        <v>0.96699999999999997</v>
      </c>
      <c r="Q31" s="47"/>
      <c r="R31" s="46"/>
      <c r="S31" s="83">
        <v>0.96699999999999997</v>
      </c>
      <c r="T31" s="46"/>
      <c r="U31" s="83">
        <v>0.99</v>
      </c>
      <c r="V31" s="46"/>
      <c r="W31" s="83">
        <v>0.97699999999999998</v>
      </c>
      <c r="X31" s="47"/>
      <c r="Y31" s="47"/>
      <c r="Z31" s="47"/>
      <c r="AA31" s="46"/>
      <c r="AB31" s="7">
        <v>0.97699999999999998</v>
      </c>
      <c r="AC31" s="53">
        <v>0.97699999999999998</v>
      </c>
      <c r="AD31" s="47"/>
      <c r="AE31" s="46"/>
      <c r="AF31" s="8">
        <v>0.97699999999999998</v>
      </c>
    </row>
    <row r="32" spans="4:32" ht="13.15" customHeight="1" x14ac:dyDescent="0.25">
      <c r="E32" s="48" t="s">
        <v>329</v>
      </c>
      <c r="F32" s="47"/>
      <c r="G32" s="47"/>
      <c r="H32" s="47"/>
      <c r="I32" s="49"/>
      <c r="J32" s="81">
        <v>12</v>
      </c>
      <c r="K32" s="46"/>
      <c r="L32" s="81">
        <v>12</v>
      </c>
      <c r="M32" s="46"/>
      <c r="N32" s="81">
        <v>12</v>
      </c>
      <c r="O32" s="46"/>
      <c r="P32" s="81">
        <v>12</v>
      </c>
      <c r="Q32" s="47"/>
      <c r="R32" s="46"/>
      <c r="S32" s="81">
        <v>12</v>
      </c>
      <c r="T32" s="46"/>
      <c r="U32" s="81">
        <v>13</v>
      </c>
      <c r="V32" s="46"/>
      <c r="W32" s="81">
        <v>13</v>
      </c>
      <c r="X32" s="47"/>
      <c r="Y32" s="47"/>
      <c r="Z32" s="47"/>
      <c r="AA32" s="46"/>
      <c r="AB32" s="3">
        <v>13</v>
      </c>
      <c r="AC32" s="50">
        <v>13</v>
      </c>
      <c r="AD32" s="47"/>
      <c r="AE32" s="46"/>
      <c r="AF32" s="4">
        <v>13</v>
      </c>
    </row>
    <row r="33" spans="5:32" ht="13.15" customHeight="1" x14ac:dyDescent="0.25">
      <c r="E33" s="51" t="s">
        <v>331</v>
      </c>
      <c r="F33" s="47"/>
      <c r="G33" s="47"/>
      <c r="H33" s="47"/>
      <c r="I33" s="49"/>
      <c r="J33" s="82">
        <v>4.9000000000000004</v>
      </c>
      <c r="K33" s="46"/>
      <c r="L33" s="82">
        <v>4.8</v>
      </c>
      <c r="M33" s="46"/>
      <c r="N33" s="82">
        <v>5.5</v>
      </c>
      <c r="O33" s="46"/>
      <c r="P33" s="82">
        <v>6.1</v>
      </c>
      <c r="Q33" s="47"/>
      <c r="R33" s="46"/>
      <c r="S33" s="82">
        <v>6.2</v>
      </c>
      <c r="T33" s="46"/>
      <c r="U33" s="82">
        <v>3.5</v>
      </c>
      <c r="V33" s="46"/>
      <c r="W33" s="82">
        <v>3.4</v>
      </c>
      <c r="X33" s="47"/>
      <c r="Y33" s="47"/>
      <c r="Z33" s="47"/>
      <c r="AA33" s="46"/>
      <c r="AB33" s="9">
        <v>4.0999999999999996</v>
      </c>
      <c r="AC33" s="52">
        <v>4.7</v>
      </c>
      <c r="AD33" s="47"/>
      <c r="AE33" s="46"/>
      <c r="AF33" s="10">
        <v>4.7</v>
      </c>
    </row>
    <row r="34" spans="5:32" ht="20.25" customHeight="1" x14ac:dyDescent="0.25">
      <c r="E34" s="48" t="s">
        <v>662</v>
      </c>
      <c r="F34" s="47"/>
      <c r="G34" s="47"/>
      <c r="H34" s="47"/>
      <c r="I34" s="49"/>
      <c r="J34" s="80">
        <v>0.2</v>
      </c>
      <c r="K34" s="46"/>
      <c r="L34" s="80">
        <v>0.2</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716</v>
      </c>
      <c r="K35" s="46"/>
      <c r="L35" s="80" t="s">
        <v>716</v>
      </c>
      <c r="M35" s="46"/>
      <c r="N35" s="80" t="s">
        <v>716</v>
      </c>
      <c r="O35" s="46"/>
      <c r="P35" s="80" t="s">
        <v>716</v>
      </c>
      <c r="Q35" s="47"/>
      <c r="R35" s="46"/>
      <c r="S35" s="80" t="s">
        <v>716</v>
      </c>
      <c r="T35" s="46"/>
      <c r="U35" s="80" t="s">
        <v>716</v>
      </c>
      <c r="V35" s="46"/>
      <c r="W35" s="80" t="s">
        <v>716</v>
      </c>
      <c r="X35" s="47"/>
      <c r="Y35" s="47"/>
      <c r="Z35" s="47"/>
      <c r="AA35" s="46"/>
      <c r="AB35" s="5" t="s">
        <v>716</v>
      </c>
      <c r="AC35" s="45" t="s">
        <v>716</v>
      </c>
      <c r="AD35" s="47"/>
      <c r="AE35" s="46"/>
      <c r="AF35" s="6" t="s">
        <v>716</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18</v>
      </c>
      <c r="K43" s="46"/>
      <c r="L43" s="81">
        <v>18</v>
      </c>
      <c r="M43" s="46"/>
      <c r="N43" s="81">
        <v>18</v>
      </c>
      <c r="O43" s="46"/>
      <c r="P43" s="81">
        <v>18</v>
      </c>
      <c r="Q43" s="47"/>
      <c r="R43" s="46"/>
      <c r="S43" s="81">
        <v>18</v>
      </c>
      <c r="T43" s="46"/>
      <c r="U43" s="81">
        <v>18</v>
      </c>
      <c r="V43" s="46"/>
      <c r="W43" s="81">
        <v>18</v>
      </c>
      <c r="X43" s="47"/>
      <c r="Y43" s="47"/>
      <c r="Z43" s="47"/>
      <c r="AA43" s="46"/>
      <c r="AB43" s="3">
        <v>18</v>
      </c>
      <c r="AC43" s="50">
        <v>18</v>
      </c>
      <c r="AD43" s="47"/>
      <c r="AE43" s="46"/>
      <c r="AF43" s="4">
        <v>18</v>
      </c>
    </row>
    <row r="44" spans="5:32" ht="20.100000000000001" customHeight="1" x14ac:dyDescent="0.25">
      <c r="E44" s="48" t="s">
        <v>310</v>
      </c>
      <c r="F44" s="47"/>
      <c r="G44" s="47"/>
      <c r="H44" s="47"/>
      <c r="I44" s="49"/>
      <c r="J44" s="81">
        <v>8</v>
      </c>
      <c r="K44" s="46"/>
      <c r="L44" s="81">
        <v>8</v>
      </c>
      <c r="M44" s="46"/>
      <c r="N44" s="81">
        <v>8</v>
      </c>
      <c r="O44" s="46"/>
      <c r="P44" s="81">
        <v>8</v>
      </c>
      <c r="Q44" s="47"/>
      <c r="R44" s="46"/>
      <c r="S44" s="81">
        <v>8</v>
      </c>
      <c r="T44" s="46"/>
      <c r="U44" s="81">
        <v>8</v>
      </c>
      <c r="V44" s="46"/>
      <c r="W44" s="81">
        <v>8</v>
      </c>
      <c r="X44" s="47"/>
      <c r="Y44" s="47"/>
      <c r="Z44" s="47"/>
      <c r="AA44" s="46"/>
      <c r="AB44" s="3">
        <v>8</v>
      </c>
      <c r="AC44" s="50">
        <v>8</v>
      </c>
      <c r="AD44" s="47"/>
      <c r="AE44" s="46"/>
      <c r="AF44" s="4">
        <v>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RXlPlC4yRdg2/KNfS7+kaROBvmAOkd2oH7dvCkoYGEaFwkIOFb8K0SiyvR6fKBdKXk/rCCG+YzBfXhjIzgLjA==" saltValue="aJLBFaPaRA844JwKWRFH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D4C71C4-414A-4D39-B504-12F80922845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OWAN - Owanyilla (66/11kV)</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AJ53"/>
  <sheetViews>
    <sheetView showGridLines="0" topLeftCell="A25" zoomScale="130" zoomScaleNormal="13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1565</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v>
      </c>
      <c r="K26" s="46"/>
      <c r="L26" s="81">
        <v>10</v>
      </c>
      <c r="M26" s="46"/>
      <c r="N26" s="81">
        <v>10</v>
      </c>
      <c r="O26" s="46"/>
      <c r="P26" s="81">
        <v>10</v>
      </c>
      <c r="Q26" s="47"/>
      <c r="R26" s="46"/>
      <c r="S26" s="81">
        <v>10</v>
      </c>
      <c r="T26" s="46"/>
      <c r="U26" s="81">
        <v>10</v>
      </c>
      <c r="V26" s="46"/>
      <c r="W26" s="81">
        <v>10</v>
      </c>
      <c r="X26" s="47"/>
      <c r="Y26" s="47"/>
      <c r="Z26" s="47"/>
      <c r="AA26" s="46"/>
      <c r="AB26" s="3">
        <v>10</v>
      </c>
      <c r="AC26" s="50">
        <v>10</v>
      </c>
      <c r="AD26" s="47"/>
      <c r="AE26" s="46"/>
      <c r="AF26" s="4">
        <v>10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7.4</v>
      </c>
      <c r="K28" s="46"/>
      <c r="L28" s="81">
        <v>7.3</v>
      </c>
      <c r="M28" s="46"/>
      <c r="N28" s="81">
        <v>7.3</v>
      </c>
      <c r="O28" s="46"/>
      <c r="P28" s="81">
        <v>7.3</v>
      </c>
      <c r="Q28" s="47"/>
      <c r="R28" s="46"/>
      <c r="S28" s="81">
        <v>7.4</v>
      </c>
      <c r="T28" s="46"/>
      <c r="U28" s="81">
        <v>3.7</v>
      </c>
      <c r="V28" s="46"/>
      <c r="W28" s="81">
        <v>3.7</v>
      </c>
      <c r="X28" s="47"/>
      <c r="Y28" s="47"/>
      <c r="Z28" s="47"/>
      <c r="AA28" s="46"/>
      <c r="AB28" s="3">
        <v>3.7</v>
      </c>
      <c r="AC28" s="50">
        <v>3.6</v>
      </c>
      <c r="AD28" s="47"/>
      <c r="AE28" s="46"/>
      <c r="AF28" s="4">
        <v>3.6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0.86899999999999999</v>
      </c>
      <c r="K31" s="46"/>
      <c r="L31" s="83">
        <v>0.86899999999999999</v>
      </c>
      <c r="M31" s="46"/>
      <c r="N31" s="83">
        <v>0.86899999999999999</v>
      </c>
      <c r="O31" s="46"/>
      <c r="P31" s="83">
        <v>0.86899999999999999</v>
      </c>
      <c r="Q31" s="47"/>
      <c r="R31" s="46"/>
      <c r="S31" s="83">
        <v>0.86899999999999999</v>
      </c>
      <c r="T31" s="46"/>
      <c r="U31" s="83">
        <v>0.86899999999999999</v>
      </c>
      <c r="V31" s="46"/>
      <c r="W31" s="83">
        <v>0.86899999999999999</v>
      </c>
      <c r="X31" s="47"/>
      <c r="Y31" s="47"/>
      <c r="Z31" s="47"/>
      <c r="AA31" s="46"/>
      <c r="AB31" s="7">
        <v>0.85399999999999998</v>
      </c>
      <c r="AC31" s="53">
        <v>0.86899999999999999</v>
      </c>
      <c r="AD31" s="47"/>
      <c r="AE31" s="46"/>
      <c r="AF31" s="8">
        <v>0.86899999999999999</v>
      </c>
    </row>
    <row r="32" spans="4:32" ht="13.15" customHeight="1" x14ac:dyDescent="0.25">
      <c r="E32" s="48" t="s">
        <v>329</v>
      </c>
      <c r="F32" s="47"/>
      <c r="G32" s="47"/>
      <c r="H32" s="47"/>
      <c r="I32" s="49"/>
      <c r="J32" s="81">
        <v>5.5</v>
      </c>
      <c r="K32" s="46"/>
      <c r="L32" s="81">
        <v>5.5</v>
      </c>
      <c r="M32" s="46"/>
      <c r="N32" s="81">
        <v>5.5</v>
      </c>
      <c r="O32" s="46"/>
      <c r="P32" s="81">
        <v>5.5</v>
      </c>
      <c r="Q32" s="47"/>
      <c r="R32" s="46"/>
      <c r="S32" s="81">
        <v>5.5</v>
      </c>
      <c r="T32" s="46"/>
      <c r="U32" s="81">
        <v>5.5</v>
      </c>
      <c r="V32" s="46"/>
      <c r="W32" s="81">
        <v>5.5</v>
      </c>
      <c r="X32" s="47"/>
      <c r="Y32" s="47"/>
      <c r="Z32" s="47"/>
      <c r="AA32" s="46"/>
      <c r="AB32" s="3">
        <v>5.5</v>
      </c>
      <c r="AC32" s="50">
        <v>5.5</v>
      </c>
      <c r="AD32" s="47"/>
      <c r="AE32" s="46"/>
      <c r="AF32" s="4">
        <v>5.5</v>
      </c>
    </row>
    <row r="33" spans="5:32" ht="13.15" customHeight="1" x14ac:dyDescent="0.25">
      <c r="E33" s="51" t="s">
        <v>331</v>
      </c>
      <c r="F33" s="47"/>
      <c r="G33" s="47"/>
      <c r="H33" s="47"/>
      <c r="I33" s="49"/>
      <c r="J33" s="82">
        <v>6.6</v>
      </c>
      <c r="K33" s="46"/>
      <c r="L33" s="82">
        <v>6.6</v>
      </c>
      <c r="M33" s="46"/>
      <c r="N33" s="82">
        <v>6.6</v>
      </c>
      <c r="O33" s="46"/>
      <c r="P33" s="82">
        <v>6.6</v>
      </c>
      <c r="Q33" s="47"/>
      <c r="R33" s="46"/>
      <c r="S33" s="82">
        <v>6.6</v>
      </c>
      <c r="T33" s="46"/>
      <c r="U33" s="82">
        <v>3.5</v>
      </c>
      <c r="V33" s="46"/>
      <c r="W33" s="82">
        <v>3.5</v>
      </c>
      <c r="X33" s="47"/>
      <c r="Y33" s="47"/>
      <c r="Z33" s="47"/>
      <c r="AA33" s="46"/>
      <c r="AB33" s="9">
        <v>3.5</v>
      </c>
      <c r="AC33" s="52">
        <v>3.4</v>
      </c>
      <c r="AD33" s="47"/>
      <c r="AE33" s="46"/>
      <c r="AF33" s="10">
        <v>3.4</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2" ht="13.15" customHeight="1" x14ac:dyDescent="0.25">
      <c r="E36" s="48" t="s">
        <v>337</v>
      </c>
      <c r="F36" s="47"/>
      <c r="G36" s="47"/>
      <c r="H36" s="47"/>
      <c r="I36" s="49"/>
      <c r="J36" s="81">
        <v>1.1000000000000001</v>
      </c>
      <c r="K36" s="46"/>
      <c r="L36" s="81">
        <v>1.1000000000000001</v>
      </c>
      <c r="M36" s="46"/>
      <c r="N36" s="81">
        <v>1.1000000000000001</v>
      </c>
      <c r="O36" s="46"/>
      <c r="P36" s="81">
        <v>1.1000000000000001</v>
      </c>
      <c r="Q36" s="47"/>
      <c r="R36" s="46"/>
      <c r="S36" s="81">
        <v>1.1000000000000001</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J3Gv13fb5ZrPC6xLLJUowybuwIeWOpAKsMK+aAJHmahMKG9aAni9ipu8Uy9xPb4kdU70Hiw0GsFhIEtCvwRw==" saltValue="AaGCtaX11TPWkTuQrgweA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AC5F699-E9B1-480D-88B7-D26821526A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PAMP - Pampas (33/11kV)</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AJ53"/>
  <sheetViews>
    <sheetView showGridLines="0" topLeftCell="A28"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1568</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1569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1570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23.2</v>
      </c>
      <c r="K26" s="46"/>
      <c r="L26" s="81">
        <v>23.2</v>
      </c>
      <c r="M26" s="46"/>
      <c r="N26" s="81">
        <v>23.2</v>
      </c>
      <c r="O26" s="46"/>
      <c r="P26" s="81">
        <v>23.2</v>
      </c>
      <c r="Q26" s="47"/>
      <c r="R26" s="46"/>
      <c r="S26" s="81">
        <v>23.2</v>
      </c>
      <c r="T26" s="46"/>
      <c r="U26" s="81">
        <v>26.6</v>
      </c>
      <c r="V26" s="46"/>
      <c r="W26" s="81">
        <v>26.6</v>
      </c>
      <c r="X26" s="47"/>
      <c r="Y26" s="47"/>
      <c r="Z26" s="47"/>
      <c r="AA26" s="46"/>
      <c r="AB26" s="3">
        <v>26.6</v>
      </c>
      <c r="AC26" s="50">
        <v>26.6</v>
      </c>
      <c r="AD26" s="47"/>
      <c r="AE26" s="46"/>
      <c r="AF26" s="4">
        <v>26.6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11.8</v>
      </c>
      <c r="K28" s="46"/>
      <c r="L28" s="81">
        <v>11.7</v>
      </c>
      <c r="M28" s="46"/>
      <c r="N28" s="81">
        <v>11.7</v>
      </c>
      <c r="O28" s="46"/>
      <c r="P28" s="81">
        <v>11.7</v>
      </c>
      <c r="Q28" s="47"/>
      <c r="R28" s="46"/>
      <c r="S28" s="81">
        <v>11.8</v>
      </c>
      <c r="T28" s="46"/>
      <c r="U28" s="81">
        <v>9.4</v>
      </c>
      <c r="V28" s="46"/>
      <c r="W28" s="81">
        <v>9.4</v>
      </c>
      <c r="X28" s="47"/>
      <c r="Y28" s="47"/>
      <c r="Z28" s="47"/>
      <c r="AA28" s="46"/>
      <c r="AB28" s="3">
        <v>9.3000000000000007</v>
      </c>
      <c r="AC28" s="50">
        <v>9.3000000000000007</v>
      </c>
      <c r="AD28" s="47"/>
      <c r="AE28" s="46"/>
      <c r="AF28" s="4">
        <v>9.3000000000000007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13.6</v>
      </c>
      <c r="K32" s="46"/>
      <c r="L32" s="81">
        <v>13.6</v>
      </c>
      <c r="M32" s="46"/>
      <c r="N32" s="81">
        <v>13.6</v>
      </c>
      <c r="O32" s="46"/>
      <c r="P32" s="81">
        <v>13.6</v>
      </c>
      <c r="Q32" s="47"/>
      <c r="R32" s="46"/>
      <c r="S32" s="81">
        <v>13.6</v>
      </c>
      <c r="T32" s="46"/>
      <c r="U32" s="81">
        <v>14.5</v>
      </c>
      <c r="V32" s="46"/>
      <c r="W32" s="81">
        <v>14.5</v>
      </c>
      <c r="X32" s="47"/>
      <c r="Y32" s="47"/>
      <c r="Z32" s="47"/>
      <c r="AA32" s="46"/>
      <c r="AB32" s="3">
        <v>14.5</v>
      </c>
      <c r="AC32" s="50">
        <v>14.5</v>
      </c>
      <c r="AD32" s="47"/>
      <c r="AE32" s="46"/>
      <c r="AF32" s="4">
        <v>14.5</v>
      </c>
    </row>
    <row r="33" spans="5:32" ht="13.15" customHeight="1" x14ac:dyDescent="0.25">
      <c r="E33" s="51" t="s">
        <v>331</v>
      </c>
      <c r="F33" s="47"/>
      <c r="G33" s="47"/>
      <c r="H33" s="47"/>
      <c r="I33" s="49"/>
      <c r="J33" s="82">
        <v>10.7</v>
      </c>
      <c r="K33" s="46"/>
      <c r="L33" s="82">
        <v>10.6</v>
      </c>
      <c r="M33" s="46"/>
      <c r="N33" s="82">
        <v>10.6</v>
      </c>
      <c r="O33" s="46"/>
      <c r="P33" s="82">
        <v>10.6</v>
      </c>
      <c r="Q33" s="47"/>
      <c r="R33" s="46"/>
      <c r="S33" s="82">
        <v>10.7</v>
      </c>
      <c r="T33" s="46"/>
      <c r="U33" s="82">
        <v>8.5</v>
      </c>
      <c r="V33" s="46"/>
      <c r="W33" s="82">
        <v>8.4</v>
      </c>
      <c r="X33" s="47"/>
      <c r="Y33" s="47"/>
      <c r="Z33" s="47"/>
      <c r="AA33" s="46"/>
      <c r="AB33" s="9">
        <v>8.4</v>
      </c>
      <c r="AC33" s="52">
        <v>8.4</v>
      </c>
      <c r="AD33" s="47"/>
      <c r="AE33" s="46"/>
      <c r="AF33" s="10">
        <v>8.4</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16</v>
      </c>
      <c r="K43" s="46"/>
      <c r="L43" s="81">
        <v>16</v>
      </c>
      <c r="M43" s="46"/>
      <c r="N43" s="81">
        <v>16</v>
      </c>
      <c r="O43" s="46"/>
      <c r="P43" s="81">
        <v>16</v>
      </c>
      <c r="Q43" s="47"/>
      <c r="R43" s="46"/>
      <c r="S43" s="81">
        <v>16</v>
      </c>
      <c r="T43" s="46"/>
      <c r="U43" s="81">
        <v>16</v>
      </c>
      <c r="V43" s="46"/>
      <c r="W43" s="81">
        <v>16</v>
      </c>
      <c r="X43" s="47"/>
      <c r="Y43" s="47"/>
      <c r="Z43" s="47"/>
      <c r="AA43" s="46"/>
      <c r="AB43" s="3">
        <v>16</v>
      </c>
      <c r="AC43" s="50">
        <v>16</v>
      </c>
      <c r="AD43" s="47"/>
      <c r="AE43" s="46"/>
      <c r="AF43" s="4">
        <v>16</v>
      </c>
    </row>
    <row r="44" spans="5:32" ht="20.100000000000001" customHeight="1" x14ac:dyDescent="0.25">
      <c r="E44" s="48" t="s">
        <v>310</v>
      </c>
      <c r="F44" s="47"/>
      <c r="G44" s="47"/>
      <c r="H44" s="47"/>
      <c r="I44" s="49"/>
      <c r="J44" s="81">
        <v>8</v>
      </c>
      <c r="K44" s="46"/>
      <c r="L44" s="81">
        <v>8</v>
      </c>
      <c r="M44" s="46"/>
      <c r="N44" s="81">
        <v>8</v>
      </c>
      <c r="O44" s="46"/>
      <c r="P44" s="81">
        <v>8</v>
      </c>
      <c r="Q44" s="47"/>
      <c r="R44" s="46"/>
      <c r="S44" s="81">
        <v>8</v>
      </c>
      <c r="T44" s="46"/>
      <c r="U44" s="81">
        <v>8</v>
      </c>
      <c r="V44" s="46"/>
      <c r="W44" s="81">
        <v>8</v>
      </c>
      <c r="X44" s="47"/>
      <c r="Y44" s="47"/>
      <c r="Z44" s="47"/>
      <c r="AA44" s="46"/>
      <c r="AB44" s="3">
        <v>8</v>
      </c>
      <c r="AC44" s="50">
        <v>8</v>
      </c>
      <c r="AD44" s="47"/>
      <c r="AE44" s="46"/>
      <c r="AF44" s="4">
        <v>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NsvZXZ3fHJCwoSQSHTqlEA8xi6GJ7Kv+UPcdjO1xUhcSyjCrIUn4EdbAaK1Hubf38hcEx5zOD/+d176gKwOkA==" saltValue="RYCMSikpMyrH53g3n9jEA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ADD02A7-5F04-4AEF-AE95-0C705C3F97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PAND - Pandoin (66/22kV)</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AK53"/>
  <sheetViews>
    <sheetView showGridLines="0" topLeftCell="A29" zoomScale="145" zoomScaleNormal="145" workbookViewId="0">
      <selection activeCell="AK43" sqref="AK43: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1571</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48.3</v>
      </c>
      <c r="K26" s="46"/>
      <c r="L26" s="81">
        <v>48.3</v>
      </c>
      <c r="M26" s="46"/>
      <c r="N26" s="81">
        <v>48.3</v>
      </c>
      <c r="O26" s="46"/>
      <c r="P26" s="81">
        <v>48.3</v>
      </c>
      <c r="Q26" s="47"/>
      <c r="R26" s="46"/>
      <c r="S26" s="81">
        <v>48.3</v>
      </c>
      <c r="T26" s="46"/>
      <c r="U26" s="81">
        <v>55.4</v>
      </c>
      <c r="V26" s="46"/>
      <c r="W26" s="81">
        <v>55.4</v>
      </c>
      <c r="X26" s="47"/>
      <c r="Y26" s="47"/>
      <c r="Z26" s="47"/>
      <c r="AA26" s="46"/>
      <c r="AB26" s="3">
        <v>55.4</v>
      </c>
      <c r="AC26" s="50">
        <v>55.4</v>
      </c>
      <c r="AD26" s="47"/>
      <c r="AE26" s="46"/>
      <c r="AF26" s="4">
        <v>55.4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18.600000000000001</v>
      </c>
      <c r="K28" s="46"/>
      <c r="L28" s="81">
        <v>18.7</v>
      </c>
      <c r="M28" s="46"/>
      <c r="N28" s="81">
        <v>18.8</v>
      </c>
      <c r="O28" s="46"/>
      <c r="P28" s="81">
        <v>19.100000000000001</v>
      </c>
      <c r="Q28" s="47"/>
      <c r="R28" s="46"/>
      <c r="S28" s="81">
        <v>19.5</v>
      </c>
      <c r="T28" s="46"/>
      <c r="U28" s="81">
        <v>11.8</v>
      </c>
      <c r="V28" s="46"/>
      <c r="W28" s="81">
        <v>11.9</v>
      </c>
      <c r="X28" s="47"/>
      <c r="Y28" s="47"/>
      <c r="Z28" s="47"/>
      <c r="AA28" s="46"/>
      <c r="AB28" s="3">
        <v>12</v>
      </c>
      <c r="AC28" s="50">
        <v>12.1</v>
      </c>
      <c r="AD28" s="47"/>
      <c r="AE28" s="46"/>
      <c r="AF28" s="4">
        <v>12.3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0.997</v>
      </c>
      <c r="T31" s="46"/>
      <c r="U31" s="83">
        <v>0.97099999999999997</v>
      </c>
      <c r="V31" s="46"/>
      <c r="W31" s="83">
        <v>0.97099999999999997</v>
      </c>
      <c r="X31" s="47"/>
      <c r="Y31" s="47"/>
      <c r="Z31" s="47"/>
      <c r="AA31" s="46"/>
      <c r="AB31" s="7">
        <v>0.97099999999999997</v>
      </c>
      <c r="AC31" s="53">
        <v>0.97099999999999997</v>
      </c>
      <c r="AD31" s="47"/>
      <c r="AE31" s="46"/>
      <c r="AF31" s="8">
        <v>0.97099999999999997</v>
      </c>
    </row>
    <row r="32" spans="4:32" ht="13.15" customHeight="1" x14ac:dyDescent="0.25">
      <c r="E32" s="48" t="s">
        <v>329</v>
      </c>
      <c r="F32" s="47"/>
      <c r="G32" s="47"/>
      <c r="H32" s="47"/>
      <c r="I32" s="49"/>
      <c r="J32" s="81">
        <v>28</v>
      </c>
      <c r="K32" s="46"/>
      <c r="L32" s="81">
        <v>28</v>
      </c>
      <c r="M32" s="46"/>
      <c r="N32" s="81">
        <v>28</v>
      </c>
      <c r="O32" s="46"/>
      <c r="P32" s="81">
        <v>28</v>
      </c>
      <c r="Q32" s="47"/>
      <c r="R32" s="46"/>
      <c r="S32" s="81">
        <v>28</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16.3</v>
      </c>
      <c r="K33" s="46"/>
      <c r="L33" s="82">
        <v>16.399999999999999</v>
      </c>
      <c r="M33" s="46"/>
      <c r="N33" s="82">
        <v>16.5</v>
      </c>
      <c r="O33" s="46"/>
      <c r="P33" s="82">
        <v>16.7</v>
      </c>
      <c r="Q33" s="47"/>
      <c r="R33" s="46"/>
      <c r="S33" s="82">
        <v>17.100000000000001</v>
      </c>
      <c r="T33" s="46"/>
      <c r="U33" s="82">
        <v>11</v>
      </c>
      <c r="V33" s="46"/>
      <c r="W33" s="82">
        <v>11.1</v>
      </c>
      <c r="X33" s="47"/>
      <c r="Y33" s="47"/>
      <c r="Z33" s="47"/>
      <c r="AA33" s="46"/>
      <c r="AB33" s="9">
        <v>11.2</v>
      </c>
      <c r="AC33" s="52">
        <v>11.4</v>
      </c>
      <c r="AD33" s="47"/>
      <c r="AE33" s="46"/>
      <c r="AF33" s="10">
        <v>11.5</v>
      </c>
    </row>
    <row r="34" spans="5:37" ht="20.25" customHeight="1" x14ac:dyDescent="0.25">
      <c r="E34" s="48" t="s">
        <v>662</v>
      </c>
      <c r="F34" s="47"/>
      <c r="G34" s="47"/>
      <c r="H34" s="47"/>
      <c r="I34" s="49"/>
      <c r="J34" s="80">
        <v>0.8</v>
      </c>
      <c r="K34" s="46"/>
      <c r="L34" s="80">
        <v>0.8</v>
      </c>
      <c r="M34" s="46"/>
      <c r="N34" s="80">
        <v>0.8</v>
      </c>
      <c r="O34" s="46"/>
      <c r="P34" s="80">
        <v>0.8</v>
      </c>
      <c r="Q34" s="47"/>
      <c r="R34" s="46"/>
      <c r="S34" s="80">
        <v>0.9</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0cdJ5sFoe/icujAYX5eismRUph+9ZuPiOzuYycJc+BLymzkfjdnr3h4ZKJcRFwyqzyz737Tre3dcCiu/hjHVdQ==" saltValue="6ERjZv1S09olErCLFOoWZ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637B232-B5EF-4627-8681-C69367E7FD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PARK - Parkhurst (66/11kV)</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AJ53"/>
  <sheetViews>
    <sheetView showGridLines="0" topLeftCell="A25" zoomScale="115" zoomScaleNormal="11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1574</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1575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78.900000000000006</v>
      </c>
      <c r="K26" s="46"/>
      <c r="L26" s="81">
        <v>78.900000000000006</v>
      </c>
      <c r="M26" s="46"/>
      <c r="N26" s="81">
        <v>78.900000000000006</v>
      </c>
      <c r="O26" s="46"/>
      <c r="P26" s="81">
        <v>78.900000000000006</v>
      </c>
      <c r="Q26" s="47"/>
      <c r="R26" s="46"/>
      <c r="S26" s="81">
        <v>78.900000000000006</v>
      </c>
      <c r="T26" s="46"/>
      <c r="U26" s="81">
        <v>87.4</v>
      </c>
      <c r="V26" s="46"/>
      <c r="W26" s="81">
        <v>87.4</v>
      </c>
      <c r="X26" s="47"/>
      <c r="Y26" s="47"/>
      <c r="Z26" s="47"/>
      <c r="AA26" s="46"/>
      <c r="AB26" s="3">
        <v>87.4</v>
      </c>
      <c r="AC26" s="50">
        <v>87.4</v>
      </c>
      <c r="AD26" s="47"/>
      <c r="AE26" s="46"/>
      <c r="AF26" s="4">
        <v>87.4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v>
      </c>
      <c r="K28" s="46"/>
      <c r="L28" s="81">
        <v>23.9</v>
      </c>
      <c r="M28" s="46"/>
      <c r="N28" s="81">
        <v>23.9</v>
      </c>
      <c r="O28" s="46"/>
      <c r="P28" s="81">
        <v>24</v>
      </c>
      <c r="Q28" s="47"/>
      <c r="R28" s="46"/>
      <c r="S28" s="81">
        <v>24.2</v>
      </c>
      <c r="T28" s="46"/>
      <c r="U28" s="81">
        <v>16.600000000000001</v>
      </c>
      <c r="V28" s="46"/>
      <c r="W28" s="81">
        <v>16.600000000000001</v>
      </c>
      <c r="X28" s="47"/>
      <c r="Y28" s="47"/>
      <c r="Z28" s="47"/>
      <c r="AA28" s="46"/>
      <c r="AB28" s="3">
        <v>16.7</v>
      </c>
      <c r="AC28" s="50">
        <v>16.8</v>
      </c>
      <c r="AD28" s="47"/>
      <c r="AE28" s="46"/>
      <c r="AF28" s="4">
        <v>16.899999999999999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44.4</v>
      </c>
      <c r="K32" s="46"/>
      <c r="L32" s="81">
        <v>44.4</v>
      </c>
      <c r="M32" s="46"/>
      <c r="N32" s="81">
        <v>44.4</v>
      </c>
      <c r="O32" s="46"/>
      <c r="P32" s="81">
        <v>44.4</v>
      </c>
      <c r="Q32" s="47"/>
      <c r="R32" s="46"/>
      <c r="S32" s="81">
        <v>44.4</v>
      </c>
      <c r="T32" s="46"/>
      <c r="U32" s="81">
        <v>47.1</v>
      </c>
      <c r="V32" s="46"/>
      <c r="W32" s="81">
        <v>47.1</v>
      </c>
      <c r="X32" s="47"/>
      <c r="Y32" s="47"/>
      <c r="Z32" s="47"/>
      <c r="AA32" s="46"/>
      <c r="AB32" s="3">
        <v>47.1</v>
      </c>
      <c r="AC32" s="50">
        <v>47.1</v>
      </c>
      <c r="AD32" s="47"/>
      <c r="AE32" s="46"/>
      <c r="AF32" s="4">
        <v>47.1</v>
      </c>
    </row>
    <row r="33" spans="5:32" ht="13.15" customHeight="1" x14ac:dyDescent="0.25">
      <c r="E33" s="51" t="s">
        <v>331</v>
      </c>
      <c r="F33" s="47"/>
      <c r="G33" s="47"/>
      <c r="H33" s="47"/>
      <c r="I33" s="49"/>
      <c r="J33" s="82">
        <v>22.7</v>
      </c>
      <c r="K33" s="46"/>
      <c r="L33" s="82">
        <v>22.6</v>
      </c>
      <c r="M33" s="46"/>
      <c r="N33" s="82">
        <v>22.6</v>
      </c>
      <c r="O33" s="46"/>
      <c r="P33" s="82">
        <v>22.7</v>
      </c>
      <c r="Q33" s="47"/>
      <c r="R33" s="46"/>
      <c r="S33" s="82">
        <v>22.9</v>
      </c>
      <c r="T33" s="46"/>
      <c r="U33" s="82">
        <v>15.3</v>
      </c>
      <c r="V33" s="46"/>
      <c r="W33" s="82">
        <v>15.3</v>
      </c>
      <c r="X33" s="47"/>
      <c r="Y33" s="47"/>
      <c r="Z33" s="47"/>
      <c r="AA33" s="46"/>
      <c r="AB33" s="9">
        <v>15.4</v>
      </c>
      <c r="AC33" s="52">
        <v>15.5</v>
      </c>
      <c r="AD33" s="47"/>
      <c r="AE33" s="46"/>
      <c r="AF33" s="10">
        <v>15.5</v>
      </c>
    </row>
    <row r="34" spans="5:32"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1.1000000000000001</v>
      </c>
      <c r="T34" s="46"/>
      <c r="U34" s="80">
        <v>0.8</v>
      </c>
      <c r="V34" s="46"/>
      <c r="W34" s="80">
        <v>0.8</v>
      </c>
      <c r="X34" s="47"/>
      <c r="Y34" s="47"/>
      <c r="Z34" s="47"/>
      <c r="AA34" s="46"/>
      <c r="AB34" s="5">
        <v>0.8</v>
      </c>
      <c r="AC34" s="45">
        <v>0.8</v>
      </c>
      <c r="AD34" s="47"/>
      <c r="AE34" s="46"/>
      <c r="AF34" s="6">
        <v>0.8</v>
      </c>
    </row>
    <row r="35" spans="5:32" ht="20.25" customHeight="1" x14ac:dyDescent="0.25">
      <c r="E35" s="48" t="s">
        <v>663</v>
      </c>
      <c r="F35" s="47"/>
      <c r="G35" s="47"/>
      <c r="H35" s="47"/>
      <c r="I35" s="49"/>
      <c r="J35" s="80" t="s">
        <v>1281</v>
      </c>
      <c r="K35" s="46"/>
      <c r="L35" s="80" t="s">
        <v>1281</v>
      </c>
      <c r="M35" s="46"/>
      <c r="N35" s="80" t="s">
        <v>1281</v>
      </c>
      <c r="O35" s="46"/>
      <c r="P35" s="80" t="s">
        <v>1281</v>
      </c>
      <c r="Q35" s="47"/>
      <c r="R35" s="46"/>
      <c r="S35" s="80" t="s">
        <v>1281</v>
      </c>
      <c r="T35" s="46"/>
      <c r="U35" s="80" t="s">
        <v>1281</v>
      </c>
      <c r="V35" s="46"/>
      <c r="W35" s="80" t="s">
        <v>1281</v>
      </c>
      <c r="X35" s="47"/>
      <c r="Y35" s="47"/>
      <c r="Z35" s="47"/>
      <c r="AA35" s="46"/>
      <c r="AB35" s="5" t="s">
        <v>1281</v>
      </c>
      <c r="AC35" s="45" t="s">
        <v>1281</v>
      </c>
      <c r="AD35" s="47"/>
      <c r="AE35" s="46"/>
      <c r="AF35" s="6" t="s">
        <v>1281</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41</v>
      </c>
      <c r="K43" s="46"/>
      <c r="L43" s="81">
        <v>41</v>
      </c>
      <c r="M43" s="46"/>
      <c r="N43" s="81">
        <v>41</v>
      </c>
      <c r="O43" s="46"/>
      <c r="P43" s="81">
        <v>41</v>
      </c>
      <c r="Q43" s="47"/>
      <c r="R43" s="46"/>
      <c r="S43" s="81">
        <v>41</v>
      </c>
      <c r="T43" s="46"/>
      <c r="U43" s="81">
        <v>41</v>
      </c>
      <c r="V43" s="46"/>
      <c r="W43" s="81">
        <v>41</v>
      </c>
      <c r="X43" s="47"/>
      <c r="Y43" s="47"/>
      <c r="Z43" s="47"/>
      <c r="AA43" s="46"/>
      <c r="AB43" s="3">
        <v>41</v>
      </c>
      <c r="AC43" s="50">
        <v>41</v>
      </c>
      <c r="AD43" s="47"/>
      <c r="AE43" s="46"/>
      <c r="AF43" s="4">
        <v>41</v>
      </c>
    </row>
    <row r="44" spans="5:32"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eUhFRvKC7626Qp+j7fdz+e06lD2Sle7GHl23GbJIGO/GPw/cNAka+tvODHXZo6C25p8VsJCr1nQ5Qcw4Ev9ZA==" saltValue="4NWD72nm2AfzrlF7WmsBq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0BD0FBD-7F34-4810-AEF8-93A4B1CED4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PEAR - Peter Arlett (66/11kV)</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dimension ref="A1:AK53"/>
  <sheetViews>
    <sheetView showGridLines="0" topLeftCell="A25" zoomScale="145" zoomScaleNormal="145" workbookViewId="0">
      <selection activeCell="E43"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1577</v>
      </c>
      <c r="J3" s="69"/>
      <c r="K3" s="69"/>
      <c r="L3" s="69"/>
      <c r="M3" s="69"/>
      <c r="N3" s="69"/>
      <c r="O3" s="69"/>
      <c r="P3" s="69"/>
      <c r="Q3" s="69"/>
      <c r="R3" s="69"/>
      <c r="S3" s="69"/>
      <c r="V3" s="71" t="s">
        <v>645</v>
      </c>
      <c r="W3" s="69"/>
      <c r="Y3" s="72" t="s">
        <v>1554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1578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1580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v>
      </c>
      <c r="K26" s="46"/>
      <c r="L26" s="81">
        <v>4.7</v>
      </c>
      <c r="M26" s="46"/>
      <c r="N26" s="81">
        <v>4.7</v>
      </c>
      <c r="O26" s="46"/>
      <c r="P26" s="81">
        <v>4.7</v>
      </c>
      <c r="Q26" s="47"/>
      <c r="R26" s="46"/>
      <c r="S26" s="81">
        <v>4.7</v>
      </c>
      <c r="T26" s="46"/>
      <c r="U26" s="81">
        <v>5.0999999999999996</v>
      </c>
      <c r="V26" s="46"/>
      <c r="W26" s="81">
        <v>5.0999999999999996</v>
      </c>
      <c r="X26" s="47"/>
      <c r="Y26" s="47"/>
      <c r="Z26" s="47"/>
      <c r="AA26" s="46"/>
      <c r="AB26" s="3">
        <v>5.0999999999999996</v>
      </c>
      <c r="AC26" s="50">
        <v>5.0999999999999996</v>
      </c>
      <c r="AD26" s="47"/>
      <c r="AE26" s="46"/>
      <c r="AF26" s="4">
        <v>5.0999999999999996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v>
      </c>
      <c r="K28" s="46"/>
      <c r="L28" s="81">
        <v>1.6</v>
      </c>
      <c r="M28" s="46"/>
      <c r="N28" s="81">
        <v>1.6</v>
      </c>
      <c r="O28" s="46"/>
      <c r="P28" s="81">
        <v>1.6</v>
      </c>
      <c r="Q28" s="47"/>
      <c r="R28" s="46"/>
      <c r="S28" s="81">
        <v>1.7</v>
      </c>
      <c r="T28" s="46"/>
      <c r="U28" s="81">
        <v>1.8</v>
      </c>
      <c r="V28" s="46"/>
      <c r="W28" s="81">
        <v>1.8</v>
      </c>
      <c r="X28" s="47"/>
      <c r="Y28" s="47"/>
      <c r="Z28" s="47"/>
      <c r="AA28" s="46"/>
      <c r="AB28" s="3">
        <v>1.8</v>
      </c>
      <c r="AC28" s="50">
        <v>1.8</v>
      </c>
      <c r="AD28" s="47"/>
      <c r="AE28" s="46"/>
      <c r="AF28" s="4">
        <v>1.8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0.93700000000000006</v>
      </c>
      <c r="K31" s="46"/>
      <c r="L31" s="83">
        <v>0.93700000000000006</v>
      </c>
      <c r="M31" s="46"/>
      <c r="N31" s="83">
        <v>0.91100000000000003</v>
      </c>
      <c r="O31" s="46"/>
      <c r="P31" s="83">
        <v>0.93700000000000006</v>
      </c>
      <c r="Q31" s="47"/>
      <c r="R31" s="46"/>
      <c r="S31" s="83">
        <v>0.93700000000000006</v>
      </c>
      <c r="T31" s="46"/>
      <c r="U31" s="83">
        <v>0.91100000000000003</v>
      </c>
      <c r="V31" s="46"/>
      <c r="W31" s="83">
        <v>0.94599999999999995</v>
      </c>
      <c r="X31" s="47"/>
      <c r="Y31" s="47"/>
      <c r="Z31" s="47"/>
      <c r="AA31" s="46"/>
      <c r="AB31" s="7">
        <v>0.94599999999999995</v>
      </c>
      <c r="AC31" s="53">
        <v>0.94599999999999995</v>
      </c>
      <c r="AD31" s="47"/>
      <c r="AE31" s="46"/>
      <c r="AF31" s="8">
        <v>0.94599999999999995</v>
      </c>
    </row>
    <row r="32" spans="4:32" ht="13.15" customHeight="1" x14ac:dyDescent="0.25">
      <c r="E32" s="48" t="s">
        <v>329</v>
      </c>
      <c r="F32" s="47"/>
      <c r="G32" s="47"/>
      <c r="H32" s="47"/>
      <c r="I32" s="49"/>
      <c r="J32" s="81">
        <v>0.8</v>
      </c>
      <c r="K32" s="46"/>
      <c r="L32" s="81">
        <v>0.8</v>
      </c>
      <c r="M32" s="46"/>
      <c r="N32" s="81">
        <v>0.8</v>
      </c>
      <c r="O32" s="46"/>
      <c r="P32" s="81">
        <v>0.8</v>
      </c>
      <c r="Q32" s="47"/>
      <c r="R32" s="46"/>
      <c r="S32" s="81">
        <v>0.8</v>
      </c>
      <c r="T32" s="46"/>
      <c r="U32" s="81">
        <v>0.8</v>
      </c>
      <c r="V32" s="46"/>
      <c r="W32" s="81">
        <v>0.8</v>
      </c>
      <c r="X32" s="47"/>
      <c r="Y32" s="47"/>
      <c r="Z32" s="47"/>
      <c r="AA32" s="46"/>
      <c r="AB32" s="3">
        <v>0.8</v>
      </c>
      <c r="AC32" s="50">
        <v>0.8</v>
      </c>
      <c r="AD32" s="47"/>
      <c r="AE32" s="46"/>
      <c r="AF32" s="4">
        <v>0.8</v>
      </c>
    </row>
    <row r="33" spans="5:37" ht="13.15" customHeight="1" x14ac:dyDescent="0.25">
      <c r="E33" s="51" t="s">
        <v>331</v>
      </c>
      <c r="F33" s="47"/>
      <c r="G33" s="47"/>
      <c r="H33" s="47"/>
      <c r="I33" s="49"/>
      <c r="J33" s="82">
        <v>1.6</v>
      </c>
      <c r="K33" s="46"/>
      <c r="L33" s="82">
        <v>1.6</v>
      </c>
      <c r="M33" s="46"/>
      <c r="N33" s="82">
        <v>1.5</v>
      </c>
      <c r="O33" s="46"/>
      <c r="P33" s="82">
        <v>1.6</v>
      </c>
      <c r="Q33" s="47"/>
      <c r="R33" s="46"/>
      <c r="S33" s="82">
        <v>1.6</v>
      </c>
      <c r="T33" s="46"/>
      <c r="U33" s="82">
        <v>1.7</v>
      </c>
      <c r="V33" s="46"/>
      <c r="W33" s="82">
        <v>1.7</v>
      </c>
      <c r="X33" s="47"/>
      <c r="Y33" s="47"/>
      <c r="Z33" s="47"/>
      <c r="AA33" s="46"/>
      <c r="AB33" s="9">
        <v>1.7</v>
      </c>
      <c r="AC33" s="52">
        <v>1.7</v>
      </c>
      <c r="AD33" s="47"/>
      <c r="AE33" s="46"/>
      <c r="AF33" s="10">
        <v>1.7</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1">
        <v>0.8</v>
      </c>
      <c r="K36" s="46"/>
      <c r="L36" s="81">
        <v>0.8</v>
      </c>
      <c r="M36" s="46"/>
      <c r="N36" s="81">
        <v>0.7</v>
      </c>
      <c r="O36" s="46"/>
      <c r="P36" s="81">
        <v>0.8</v>
      </c>
      <c r="Q36" s="47"/>
      <c r="R36" s="46"/>
      <c r="S36" s="81">
        <v>0.8</v>
      </c>
      <c r="T36" s="46"/>
      <c r="U36" s="81">
        <v>0.9</v>
      </c>
      <c r="V36" s="46"/>
      <c r="W36" s="81">
        <v>0.9</v>
      </c>
      <c r="X36" s="47"/>
      <c r="Y36" s="47"/>
      <c r="Z36" s="47"/>
      <c r="AA36" s="46"/>
      <c r="AB36" s="3">
        <v>0.9</v>
      </c>
      <c r="AC36" s="50">
        <v>0.9</v>
      </c>
      <c r="AD36" s="47"/>
      <c r="AE36" s="46"/>
      <c r="AF36" s="4">
        <v>0.9</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v>
      </c>
      <c r="K43" s="46"/>
      <c r="L43" s="81">
        <v>3</v>
      </c>
      <c r="M43" s="46"/>
      <c r="N43" s="81">
        <v>3</v>
      </c>
      <c r="O43" s="46"/>
      <c r="P43" s="81">
        <v>3</v>
      </c>
      <c r="Q43" s="47"/>
      <c r="R43" s="46"/>
      <c r="S43" s="81">
        <v>3</v>
      </c>
      <c r="T43" s="46"/>
      <c r="U43" s="81">
        <v>3</v>
      </c>
      <c r="V43" s="46"/>
      <c r="W43" s="81">
        <v>3</v>
      </c>
      <c r="X43" s="47"/>
      <c r="Y43" s="47"/>
      <c r="Z43" s="47"/>
      <c r="AA43" s="46"/>
      <c r="AB43" s="3">
        <v>3</v>
      </c>
      <c r="AC43" s="50">
        <v>3</v>
      </c>
      <c r="AD43" s="47"/>
      <c r="AE43" s="46"/>
      <c r="AF43" s="4">
        <v>3</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wfpB8T0isYtcBnx7Spq10xp8ocAXCSF3/BF0SlrBctCCRmtiAG6LMcFsE+dYLtdaZ35VkervoBZzr3Svk3Pbg==" saltValue="pqfnBpi6oFxV34Dh84Mxa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EF0C187-15DA-477B-9193-0437F317B2B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PERA - Peranga (33/11kV)</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AK53"/>
  <sheetViews>
    <sheetView showGridLines="0" topLeftCell="A25"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1581</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1582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1583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1584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33.200000000000003</v>
      </c>
      <c r="K26" s="46"/>
      <c r="L26" s="81">
        <v>33.200000000000003</v>
      </c>
      <c r="M26" s="46"/>
      <c r="N26" s="81">
        <v>33.200000000000003</v>
      </c>
      <c r="O26" s="46"/>
      <c r="P26" s="81">
        <v>33.200000000000003</v>
      </c>
      <c r="Q26" s="47"/>
      <c r="R26" s="46"/>
      <c r="S26" s="81"/>
      <c r="T26" s="46"/>
      <c r="U26" s="81">
        <v>37.200000000000003</v>
      </c>
      <c r="V26" s="46"/>
      <c r="W26" s="81">
        <v>37.200000000000003</v>
      </c>
      <c r="X26" s="47"/>
      <c r="Y26" s="47"/>
      <c r="Z26" s="47"/>
      <c r="AA26" s="46"/>
      <c r="AB26" s="3">
        <v>37.200000000000003</v>
      </c>
      <c r="AC26" s="50">
        <v>37.200000000000003</v>
      </c>
      <c r="AD26" s="47"/>
      <c r="AE26" s="46"/>
      <c r="AF26" s="4"/>
    </row>
    <row r="27" spans="4:32" ht="20.25" customHeight="1" x14ac:dyDescent="0.25">
      <c r="E27" s="48" t="s">
        <v>319</v>
      </c>
      <c r="F27" s="47"/>
      <c r="G27" s="47"/>
      <c r="H27" s="47"/>
      <c r="I27" s="49"/>
      <c r="J27" s="81">
        <v>0</v>
      </c>
      <c r="K27" s="46"/>
      <c r="L27" s="81">
        <v>0</v>
      </c>
      <c r="M27" s="46"/>
      <c r="N27" s="81">
        <v>0</v>
      </c>
      <c r="O27" s="46"/>
      <c r="P27" s="81">
        <v>0</v>
      </c>
      <c r="Q27" s="47"/>
      <c r="R27" s="46"/>
      <c r="S27" s="81"/>
      <c r="T27" s="46"/>
      <c r="U27" s="81">
        <v>0</v>
      </c>
      <c r="V27" s="46"/>
      <c r="W27" s="81">
        <v>0</v>
      </c>
      <c r="X27" s="47"/>
      <c r="Y27" s="47"/>
      <c r="Z27" s="47"/>
      <c r="AA27" s="46"/>
      <c r="AB27" s="3">
        <v>0</v>
      </c>
      <c r="AC27" s="50">
        <v>0</v>
      </c>
      <c r="AD27" s="47"/>
      <c r="AE27" s="46"/>
      <c r="AF27" s="4"/>
    </row>
    <row r="28" spans="4:32" ht="13.15" customHeight="1" x14ac:dyDescent="0.25">
      <c r="E28" s="48" t="s">
        <v>321</v>
      </c>
      <c r="F28" s="47"/>
      <c r="G28" s="47"/>
      <c r="H28" s="47"/>
      <c r="I28" s="49"/>
      <c r="J28" s="81">
        <v>18.899999999999999</v>
      </c>
      <c r="K28" s="46"/>
      <c r="L28" s="81">
        <v>18.600000000000001</v>
      </c>
      <c r="M28" s="46"/>
      <c r="N28" s="81">
        <v>18.399999999999999</v>
      </c>
      <c r="O28" s="46"/>
      <c r="P28" s="81">
        <v>18.3</v>
      </c>
      <c r="Q28" s="47"/>
      <c r="R28" s="46"/>
      <c r="S28" s="81"/>
      <c r="T28" s="46"/>
      <c r="U28" s="81">
        <v>17.100000000000001</v>
      </c>
      <c r="V28" s="46"/>
      <c r="W28" s="81">
        <v>16.899999999999999</v>
      </c>
      <c r="X28" s="47"/>
      <c r="Y28" s="47"/>
      <c r="Z28" s="47"/>
      <c r="AA28" s="46"/>
      <c r="AB28" s="3">
        <v>16.600000000000001</v>
      </c>
      <c r="AC28" s="50">
        <v>16.5</v>
      </c>
      <c r="AD28" s="47"/>
      <c r="AE28" s="46"/>
      <c r="AF28" s="4"/>
    </row>
    <row r="29" spans="4:32" ht="13.15" customHeight="1" x14ac:dyDescent="0.25">
      <c r="E29" s="48" t="s">
        <v>323</v>
      </c>
      <c r="F29" s="47"/>
      <c r="G29" s="47"/>
      <c r="H29" s="47"/>
      <c r="I29" s="49"/>
      <c r="J29" s="80"/>
      <c r="K29" s="46"/>
      <c r="L29" s="80"/>
      <c r="M29" s="46"/>
      <c r="N29" s="80"/>
      <c r="O29" s="46"/>
      <c r="P29" s="80"/>
      <c r="Q29" s="47"/>
      <c r="R29" s="46"/>
      <c r="S29" s="81"/>
      <c r="T29" s="46"/>
      <c r="U29" s="80"/>
      <c r="V29" s="46"/>
      <c r="W29" s="80"/>
      <c r="X29" s="47"/>
      <c r="Y29" s="47"/>
      <c r="Z29" s="47"/>
      <c r="AA29" s="46"/>
      <c r="AB29" s="5"/>
      <c r="AC29" s="45"/>
      <c r="AD29" s="47"/>
      <c r="AE29" s="46"/>
      <c r="AF29" s="4"/>
    </row>
    <row r="30" spans="4:32" ht="13.15" customHeight="1" x14ac:dyDescent="0.25">
      <c r="E30" s="48" t="s">
        <v>325</v>
      </c>
      <c r="F30" s="47"/>
      <c r="G30" s="47"/>
      <c r="H30" s="47"/>
      <c r="I30" s="49"/>
      <c r="J30" s="80"/>
      <c r="K30" s="46"/>
      <c r="L30" s="80"/>
      <c r="M30" s="46"/>
      <c r="N30" s="80"/>
      <c r="O30" s="46"/>
      <c r="P30" s="80"/>
      <c r="Q30" s="47"/>
      <c r="R30" s="46"/>
      <c r="S30" s="81"/>
      <c r="T30" s="46"/>
      <c r="U30" s="80"/>
      <c r="V30" s="46"/>
      <c r="W30" s="80"/>
      <c r="X30" s="47"/>
      <c r="Y30" s="47"/>
      <c r="Z30" s="47"/>
      <c r="AA30" s="46"/>
      <c r="AB30" s="5"/>
      <c r="AC30" s="45"/>
      <c r="AD30" s="47"/>
      <c r="AE30" s="46"/>
      <c r="AF30" s="4"/>
    </row>
    <row r="31" spans="4:32" ht="20.25" customHeight="1" x14ac:dyDescent="0.25">
      <c r="E31" s="48" t="s">
        <v>327</v>
      </c>
      <c r="F31" s="47"/>
      <c r="G31" s="47"/>
      <c r="H31" s="47"/>
      <c r="I31" s="49"/>
      <c r="J31" s="83">
        <v>0.999</v>
      </c>
      <c r="K31" s="46"/>
      <c r="L31" s="83">
        <v>0.999</v>
      </c>
      <c r="M31" s="46"/>
      <c r="N31" s="83">
        <v>0.999</v>
      </c>
      <c r="O31" s="46"/>
      <c r="P31" s="83">
        <v>0.999</v>
      </c>
      <c r="Q31" s="47"/>
      <c r="R31" s="46"/>
      <c r="S31" s="81"/>
      <c r="T31" s="46"/>
      <c r="U31" s="83">
        <v>0.998</v>
      </c>
      <c r="V31" s="46"/>
      <c r="W31" s="83">
        <v>0.998</v>
      </c>
      <c r="X31" s="47"/>
      <c r="Y31" s="47"/>
      <c r="Z31" s="47"/>
      <c r="AA31" s="46"/>
      <c r="AB31" s="7">
        <v>0.998</v>
      </c>
      <c r="AC31" s="53">
        <v>0.998</v>
      </c>
      <c r="AD31" s="47"/>
      <c r="AE31" s="46"/>
      <c r="AF31" s="4"/>
    </row>
    <row r="32" spans="4:32" ht="13.15" customHeight="1" x14ac:dyDescent="0.25">
      <c r="E32" s="48" t="s">
        <v>329</v>
      </c>
      <c r="F32" s="47"/>
      <c r="G32" s="47"/>
      <c r="H32" s="47"/>
      <c r="I32" s="49"/>
      <c r="J32" s="81">
        <v>19.100000000000001</v>
      </c>
      <c r="K32" s="46"/>
      <c r="L32" s="81">
        <v>19.100000000000001</v>
      </c>
      <c r="M32" s="46"/>
      <c r="N32" s="81">
        <v>19.100000000000001</v>
      </c>
      <c r="O32" s="46"/>
      <c r="P32" s="81">
        <v>19.100000000000001</v>
      </c>
      <c r="Q32" s="47"/>
      <c r="R32" s="46"/>
      <c r="S32" s="81"/>
      <c r="T32" s="46"/>
      <c r="U32" s="81">
        <v>21</v>
      </c>
      <c r="V32" s="46"/>
      <c r="W32" s="81">
        <v>21</v>
      </c>
      <c r="X32" s="47"/>
      <c r="Y32" s="47"/>
      <c r="Z32" s="47"/>
      <c r="AA32" s="46"/>
      <c r="AB32" s="3">
        <v>21</v>
      </c>
      <c r="AC32" s="50">
        <v>21</v>
      </c>
      <c r="AD32" s="47"/>
      <c r="AE32" s="46"/>
      <c r="AF32" s="4"/>
    </row>
    <row r="33" spans="5:37" ht="13.15" customHeight="1" x14ac:dyDescent="0.25">
      <c r="E33" s="51" t="s">
        <v>331</v>
      </c>
      <c r="F33" s="47"/>
      <c r="G33" s="47"/>
      <c r="H33" s="47"/>
      <c r="I33" s="49"/>
      <c r="J33" s="82">
        <v>17.600000000000001</v>
      </c>
      <c r="K33" s="46"/>
      <c r="L33" s="82">
        <v>17.399999999999999</v>
      </c>
      <c r="M33" s="46"/>
      <c r="N33" s="82">
        <v>17.100000000000001</v>
      </c>
      <c r="O33" s="46"/>
      <c r="P33" s="82">
        <v>17.100000000000001</v>
      </c>
      <c r="Q33" s="47"/>
      <c r="R33" s="46"/>
      <c r="S33" s="81"/>
      <c r="T33" s="46"/>
      <c r="U33" s="82">
        <v>15.2</v>
      </c>
      <c r="V33" s="46"/>
      <c r="W33" s="82">
        <v>15</v>
      </c>
      <c r="X33" s="47"/>
      <c r="Y33" s="47"/>
      <c r="Z33" s="47"/>
      <c r="AA33" s="46"/>
      <c r="AB33" s="9">
        <v>14.8</v>
      </c>
      <c r="AC33" s="52">
        <v>14.7</v>
      </c>
      <c r="AD33" s="47"/>
      <c r="AE33" s="46"/>
      <c r="AF33" s="4"/>
    </row>
    <row r="34" spans="5:37" ht="20.25" customHeight="1" x14ac:dyDescent="0.25">
      <c r="E34" s="48" t="s">
        <v>662</v>
      </c>
      <c r="F34" s="47"/>
      <c r="G34" s="47"/>
      <c r="H34" s="47"/>
      <c r="I34" s="49"/>
      <c r="J34" s="80">
        <v>0.9</v>
      </c>
      <c r="K34" s="46"/>
      <c r="L34" s="80">
        <v>0.9</v>
      </c>
      <c r="M34" s="46"/>
      <c r="N34" s="80">
        <v>0.9</v>
      </c>
      <c r="O34" s="46"/>
      <c r="P34" s="80">
        <v>0.9</v>
      </c>
      <c r="Q34" s="47"/>
      <c r="R34" s="46"/>
      <c r="S34" s="81"/>
      <c r="T34" s="46"/>
      <c r="U34" s="80">
        <v>0.8</v>
      </c>
      <c r="V34" s="46"/>
      <c r="W34" s="80">
        <v>0.8</v>
      </c>
      <c r="X34" s="47"/>
      <c r="Y34" s="47"/>
      <c r="Z34" s="47"/>
      <c r="AA34" s="46"/>
      <c r="AB34" s="5">
        <v>0.7</v>
      </c>
      <c r="AC34" s="45">
        <v>0.7</v>
      </c>
      <c r="AD34" s="47"/>
      <c r="AE34" s="46"/>
      <c r="AF34" s="4"/>
    </row>
    <row r="35" spans="5:37" ht="20.25" customHeight="1" x14ac:dyDescent="0.25">
      <c r="E35" s="48" t="s">
        <v>663</v>
      </c>
      <c r="F35" s="47"/>
      <c r="G35" s="47"/>
      <c r="H35" s="47"/>
      <c r="I35" s="49"/>
      <c r="J35" s="80" t="s">
        <v>695</v>
      </c>
      <c r="K35" s="46"/>
      <c r="L35" s="80" t="s">
        <v>695</v>
      </c>
      <c r="M35" s="46"/>
      <c r="N35" s="80" t="s">
        <v>695</v>
      </c>
      <c r="O35" s="46"/>
      <c r="P35" s="80" t="s">
        <v>695</v>
      </c>
      <c r="Q35" s="47"/>
      <c r="R35" s="46"/>
      <c r="S35" s="81"/>
      <c r="T35" s="46"/>
      <c r="U35" s="80" t="s">
        <v>695</v>
      </c>
      <c r="V35" s="46"/>
      <c r="W35" s="80" t="s">
        <v>695</v>
      </c>
      <c r="X35" s="47"/>
      <c r="Y35" s="47"/>
      <c r="Z35" s="47"/>
      <c r="AA35" s="46"/>
      <c r="AB35" s="5" t="s">
        <v>695</v>
      </c>
      <c r="AC35" s="45" t="s">
        <v>695</v>
      </c>
      <c r="AD35" s="47"/>
      <c r="AE35" s="46"/>
      <c r="AF35" s="4"/>
    </row>
    <row r="36" spans="5:37" ht="13.15" customHeight="1" x14ac:dyDescent="0.25">
      <c r="E36" s="48" t="s">
        <v>337</v>
      </c>
      <c r="F36" s="47"/>
      <c r="G36" s="47"/>
      <c r="H36" s="47"/>
      <c r="I36" s="49"/>
      <c r="J36" s="80"/>
      <c r="K36" s="46"/>
      <c r="L36" s="80"/>
      <c r="M36" s="46"/>
      <c r="N36" s="80"/>
      <c r="O36" s="46"/>
      <c r="P36" s="80"/>
      <c r="Q36" s="47"/>
      <c r="R36" s="46"/>
      <c r="S36" s="81"/>
      <c r="T36" s="46"/>
      <c r="U36" s="80"/>
      <c r="V36" s="46"/>
      <c r="W36" s="80"/>
      <c r="X36" s="47"/>
      <c r="Y36" s="47"/>
      <c r="Z36" s="47"/>
      <c r="AA36" s="46"/>
      <c r="AB36" s="5"/>
      <c r="AC36" s="45"/>
      <c r="AD36" s="47"/>
      <c r="AE36" s="46"/>
      <c r="AF36" s="4"/>
    </row>
    <row r="37" spans="5:37" x14ac:dyDescent="0.25">
      <c r="E37" s="48" t="s">
        <v>340</v>
      </c>
      <c r="F37" s="47"/>
      <c r="G37" s="47"/>
      <c r="H37" s="47"/>
      <c r="I37" s="49"/>
      <c r="J37" s="81">
        <v>0</v>
      </c>
      <c r="K37" s="46"/>
      <c r="L37" s="81">
        <v>0</v>
      </c>
      <c r="M37" s="46"/>
      <c r="N37" s="81">
        <v>0</v>
      </c>
      <c r="O37" s="46"/>
      <c r="P37" s="81">
        <v>0</v>
      </c>
      <c r="Q37" s="47"/>
      <c r="R37" s="46"/>
      <c r="S37" s="81"/>
      <c r="T37" s="46"/>
      <c r="U37" s="81">
        <v>0</v>
      </c>
      <c r="V37" s="46"/>
      <c r="W37" s="81">
        <v>0</v>
      </c>
      <c r="X37" s="47"/>
      <c r="Y37" s="47"/>
      <c r="Z37" s="47"/>
      <c r="AA37" s="46"/>
      <c r="AB37" s="3">
        <v>0</v>
      </c>
      <c r="AC37" s="50">
        <v>0</v>
      </c>
      <c r="AD37" s="47"/>
      <c r="AE37" s="46"/>
      <c r="AF37" s="4"/>
    </row>
    <row r="38" spans="5:37" ht="20.25" customHeight="1" x14ac:dyDescent="0.25">
      <c r="E38" s="48" t="s">
        <v>342</v>
      </c>
      <c r="F38" s="47"/>
      <c r="G38" s="47"/>
      <c r="H38" s="47"/>
      <c r="I38" s="49"/>
      <c r="J38" s="81">
        <v>0</v>
      </c>
      <c r="K38" s="46"/>
      <c r="L38" s="81">
        <v>0</v>
      </c>
      <c r="M38" s="46"/>
      <c r="N38" s="81">
        <v>0</v>
      </c>
      <c r="O38" s="46"/>
      <c r="P38" s="81">
        <v>0</v>
      </c>
      <c r="Q38" s="47"/>
      <c r="R38" s="46"/>
      <c r="S38" s="81"/>
      <c r="T38" s="46"/>
      <c r="U38" s="81">
        <v>0</v>
      </c>
      <c r="V38" s="46"/>
      <c r="W38" s="81">
        <v>0</v>
      </c>
      <c r="X38" s="47"/>
      <c r="Y38" s="47"/>
      <c r="Z38" s="47"/>
      <c r="AA38" s="46"/>
      <c r="AB38" s="3">
        <v>0</v>
      </c>
      <c r="AC38" s="50">
        <v>0</v>
      </c>
      <c r="AD38" s="47"/>
      <c r="AE38" s="46"/>
      <c r="AF38" s="4"/>
    </row>
    <row r="39" spans="5:37" x14ac:dyDescent="0.25">
      <c r="E39" s="48" t="s">
        <v>344</v>
      </c>
      <c r="F39" s="47"/>
      <c r="G39" s="47"/>
      <c r="H39" s="47"/>
      <c r="I39" s="49"/>
      <c r="J39" s="81">
        <v>4</v>
      </c>
      <c r="K39" s="46"/>
      <c r="L39" s="81">
        <v>4</v>
      </c>
      <c r="M39" s="46"/>
      <c r="N39" s="81">
        <v>4</v>
      </c>
      <c r="O39" s="46"/>
      <c r="P39" s="81">
        <v>4</v>
      </c>
      <c r="Q39" s="47"/>
      <c r="R39" s="46"/>
      <c r="S39" s="81"/>
      <c r="T39" s="46"/>
      <c r="U39" s="81">
        <v>4</v>
      </c>
      <c r="V39" s="46"/>
      <c r="W39" s="81">
        <v>4</v>
      </c>
      <c r="X39" s="47"/>
      <c r="Y39" s="47"/>
      <c r="Z39" s="47"/>
      <c r="AA39" s="46"/>
      <c r="AB39" s="3">
        <v>4</v>
      </c>
      <c r="AC39" s="50">
        <v>4</v>
      </c>
      <c r="AD39" s="47"/>
      <c r="AE39" s="46"/>
      <c r="AF39" s="4"/>
    </row>
    <row r="40" spans="5:37" x14ac:dyDescent="0.25">
      <c r="E40" s="48" t="s">
        <v>346</v>
      </c>
      <c r="F40" s="47"/>
      <c r="G40" s="47"/>
      <c r="H40" s="47"/>
      <c r="I40" s="49"/>
      <c r="J40" s="81">
        <v>0</v>
      </c>
      <c r="K40" s="46"/>
      <c r="L40" s="81">
        <v>0</v>
      </c>
      <c r="M40" s="46"/>
      <c r="N40" s="81">
        <v>0</v>
      </c>
      <c r="O40" s="46"/>
      <c r="P40" s="81">
        <v>0</v>
      </c>
      <c r="Q40" s="47"/>
      <c r="R40" s="46"/>
      <c r="S40" s="81"/>
      <c r="T40" s="46"/>
      <c r="U40" s="81">
        <v>0</v>
      </c>
      <c r="V40" s="46"/>
      <c r="W40" s="81">
        <v>0</v>
      </c>
      <c r="X40" s="47"/>
      <c r="Y40" s="47"/>
      <c r="Z40" s="47"/>
      <c r="AA40" s="46"/>
      <c r="AB40" s="3">
        <v>0</v>
      </c>
      <c r="AC40" s="50">
        <v>0</v>
      </c>
      <c r="AD40" s="47"/>
      <c r="AE40" s="46"/>
      <c r="AF40" s="4"/>
    </row>
    <row r="41" spans="5:37" x14ac:dyDescent="0.25">
      <c r="E41" s="48" t="s">
        <v>348</v>
      </c>
      <c r="F41" s="47"/>
      <c r="G41" s="47"/>
      <c r="H41" s="47"/>
      <c r="I41" s="49"/>
      <c r="J41" s="81">
        <v>0</v>
      </c>
      <c r="K41" s="46"/>
      <c r="L41" s="81">
        <v>0</v>
      </c>
      <c r="M41" s="46"/>
      <c r="N41" s="81">
        <v>0</v>
      </c>
      <c r="O41" s="46"/>
      <c r="P41" s="81">
        <v>0</v>
      </c>
      <c r="Q41" s="47"/>
      <c r="R41" s="46"/>
      <c r="S41" s="81"/>
      <c r="T41" s="46"/>
      <c r="U41" s="81">
        <v>0</v>
      </c>
      <c r="V41" s="46"/>
      <c r="W41" s="81">
        <v>0</v>
      </c>
      <c r="X41" s="47"/>
      <c r="Y41" s="47"/>
      <c r="Z41" s="47"/>
      <c r="AA41" s="46"/>
      <c r="AB41" s="3">
        <v>0</v>
      </c>
      <c r="AC41" s="50">
        <v>0</v>
      </c>
      <c r="AD41" s="47"/>
      <c r="AE41" s="46"/>
      <c r="AF41" s="4"/>
    </row>
    <row r="42" spans="5:37" x14ac:dyDescent="0.25">
      <c r="E42" s="48" t="s">
        <v>350</v>
      </c>
      <c r="F42" s="47"/>
      <c r="G42" s="47"/>
      <c r="H42" s="47"/>
      <c r="I42" s="49"/>
      <c r="J42" s="81">
        <v>0</v>
      </c>
      <c r="K42" s="46"/>
      <c r="L42" s="81">
        <v>0</v>
      </c>
      <c r="M42" s="46"/>
      <c r="N42" s="81">
        <v>0</v>
      </c>
      <c r="O42" s="46"/>
      <c r="P42" s="81">
        <v>0</v>
      </c>
      <c r="Q42" s="47"/>
      <c r="R42" s="46"/>
      <c r="S42" s="81"/>
      <c r="T42" s="46"/>
      <c r="U42" s="81">
        <v>0</v>
      </c>
      <c r="V42" s="46"/>
      <c r="W42" s="81">
        <v>0</v>
      </c>
      <c r="X42" s="47"/>
      <c r="Y42" s="47"/>
      <c r="Z42" s="47"/>
      <c r="AA42" s="46"/>
      <c r="AB42" s="3">
        <v>0</v>
      </c>
      <c r="AC42" s="50">
        <v>0</v>
      </c>
      <c r="AD42" s="47"/>
      <c r="AE42" s="46"/>
      <c r="AF42" s="4"/>
    </row>
    <row r="43" spans="5:37" ht="20.100000000000001" customHeight="1" x14ac:dyDescent="0.25">
      <c r="E43" s="48" t="s">
        <v>352</v>
      </c>
      <c r="F43" s="47"/>
      <c r="G43" s="47"/>
      <c r="H43" s="47"/>
      <c r="I43" s="49"/>
      <c r="J43" s="81">
        <v>25</v>
      </c>
      <c r="K43" s="46"/>
      <c r="L43" s="81">
        <v>25</v>
      </c>
      <c r="M43" s="46"/>
      <c r="N43" s="81">
        <v>25</v>
      </c>
      <c r="O43" s="46"/>
      <c r="P43" s="81">
        <v>25</v>
      </c>
      <c r="Q43" s="47"/>
      <c r="R43" s="46"/>
      <c r="S43" s="81"/>
      <c r="T43" s="46"/>
      <c r="U43" s="81">
        <v>25</v>
      </c>
      <c r="V43" s="46"/>
      <c r="W43" s="81">
        <v>25</v>
      </c>
      <c r="X43" s="47"/>
      <c r="Y43" s="47"/>
      <c r="Z43" s="47"/>
      <c r="AA43" s="46"/>
      <c r="AB43" s="3">
        <v>25</v>
      </c>
      <c r="AC43" s="50">
        <v>25</v>
      </c>
      <c r="AD43" s="47"/>
      <c r="AE43" s="46"/>
      <c r="AF43" s="4"/>
    </row>
    <row r="44" spans="5:37" ht="20.100000000000001" customHeight="1" x14ac:dyDescent="0.25">
      <c r="E44" s="48" t="s">
        <v>310</v>
      </c>
      <c r="F44" s="47"/>
      <c r="G44" s="47"/>
      <c r="H44" s="47"/>
      <c r="I44" s="49"/>
      <c r="J44" s="81">
        <v>12.5</v>
      </c>
      <c r="K44" s="46"/>
      <c r="L44" s="81">
        <v>12.5</v>
      </c>
      <c r="M44" s="46"/>
      <c r="N44" s="81">
        <v>12.5</v>
      </c>
      <c r="O44" s="46"/>
      <c r="P44" s="81">
        <v>12.5</v>
      </c>
      <c r="Q44" s="47"/>
      <c r="R44" s="46"/>
      <c r="S44" s="81"/>
      <c r="T44" s="46"/>
      <c r="U44" s="81">
        <v>12.5</v>
      </c>
      <c r="V44" s="46"/>
      <c r="W44" s="81">
        <v>12.5</v>
      </c>
      <c r="X44" s="47"/>
      <c r="Y44" s="47"/>
      <c r="Z44" s="47"/>
      <c r="AA44" s="46"/>
      <c r="AB44" s="3">
        <v>12.5</v>
      </c>
      <c r="AC44" s="50">
        <v>12.5</v>
      </c>
      <c r="AD44" s="47"/>
      <c r="AE44" s="46"/>
      <c r="AF44" s="4"/>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c r="T47" s="46"/>
      <c r="U47" s="80" t="s">
        <v>675</v>
      </c>
      <c r="V47" s="46"/>
      <c r="W47" s="80" t="s">
        <v>675</v>
      </c>
      <c r="X47" s="47"/>
      <c r="Y47" s="47"/>
      <c r="Z47" s="47"/>
      <c r="AA47" s="46"/>
      <c r="AB47" s="5" t="s">
        <v>675</v>
      </c>
      <c r="AC47" s="45" t="s">
        <v>675</v>
      </c>
      <c r="AD47" s="47"/>
      <c r="AE47" s="46"/>
      <c r="AF47" s="6"/>
    </row>
    <row r="48" spans="5:37" x14ac:dyDescent="0.25">
      <c r="E48" s="41" t="s">
        <v>361</v>
      </c>
      <c r="F48" s="42"/>
      <c r="G48" s="42"/>
      <c r="H48" s="42"/>
      <c r="I48" s="43"/>
      <c r="J48" s="78" t="s">
        <v>666</v>
      </c>
      <c r="K48" s="37"/>
      <c r="L48" s="78" t="s">
        <v>666</v>
      </c>
      <c r="M48" s="37"/>
      <c r="N48" s="78" t="s">
        <v>666</v>
      </c>
      <c r="O48" s="37"/>
      <c r="P48" s="78" t="s">
        <v>666</v>
      </c>
      <c r="Q48" s="44"/>
      <c r="R48" s="37"/>
      <c r="S48" s="78"/>
      <c r="T48" s="37"/>
      <c r="U48" s="79" t="s">
        <v>666</v>
      </c>
      <c r="V48" s="39"/>
      <c r="W48" s="79" t="s">
        <v>666</v>
      </c>
      <c r="X48" s="40"/>
      <c r="Y48" s="40"/>
      <c r="Z48" s="40"/>
      <c r="AA48" s="39"/>
      <c r="AB48" s="12" t="s">
        <v>666</v>
      </c>
      <c r="AC48" s="38" t="s">
        <v>666</v>
      </c>
      <c r="AD48" s="40"/>
      <c r="AE48" s="39"/>
      <c r="AF48" s="13"/>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nYKbfOEeeKj4DaaEp8LlyNL+7qgHYw7IZ8utFhyTTksheyegTvrByuFZZ2dS9wSy3z1KV9i+uoFWKWOqB3kxA==" saltValue="TmTWuxmUPitlEPOdB88PJ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AE10165-A194-4A43-85BB-09716FFC26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PIAL - Pialba (66/11kV)</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DCC7A-4436-4063-8227-E1BB2D373152}">
  <sheetPr codeName="Sheet232"/>
  <dimension ref="A1:AK53"/>
  <sheetViews>
    <sheetView showGridLines="0" topLeftCell="A43"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1586</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1587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1583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1584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1585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thickBot="1" x14ac:dyDescent="0.3"/>
    <row r="24" spans="4:32" ht="15.75" thickTop="1"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c r="K26" s="46"/>
      <c r="L26" s="81"/>
      <c r="M26" s="46"/>
      <c r="N26" s="81"/>
      <c r="O26" s="46"/>
      <c r="P26" s="81"/>
      <c r="Q26" s="47"/>
      <c r="R26" s="46"/>
      <c r="S26" s="81">
        <v>40</v>
      </c>
      <c r="T26" s="46"/>
      <c r="U26" s="81"/>
      <c r="V26" s="46"/>
      <c r="W26" s="81"/>
      <c r="X26" s="47"/>
      <c r="Y26" s="47"/>
      <c r="Z26" s="47"/>
      <c r="AA26" s="46"/>
      <c r="AB26" s="3"/>
      <c r="AC26" s="50"/>
      <c r="AD26" s="47"/>
      <c r="AE26" s="46"/>
      <c r="AF26" s="4">
        <v>40</v>
      </c>
    </row>
    <row r="27" spans="4:32" ht="20.25" customHeight="1" x14ac:dyDescent="0.25">
      <c r="E27" s="48" t="s">
        <v>319</v>
      </c>
      <c r="F27" s="47"/>
      <c r="G27" s="47"/>
      <c r="H27" s="47"/>
      <c r="I27" s="49"/>
      <c r="J27" s="81"/>
      <c r="K27" s="46"/>
      <c r="L27" s="81"/>
      <c r="M27" s="46"/>
      <c r="N27" s="81"/>
      <c r="O27" s="46"/>
      <c r="P27" s="81"/>
      <c r="Q27" s="47"/>
      <c r="R27" s="46"/>
      <c r="S27" s="81">
        <v>0</v>
      </c>
      <c r="T27" s="46"/>
      <c r="U27" s="81"/>
      <c r="V27" s="46"/>
      <c r="W27" s="81"/>
      <c r="X27" s="47"/>
      <c r="Y27" s="47"/>
      <c r="Z27" s="47"/>
      <c r="AA27" s="46"/>
      <c r="AB27" s="3"/>
      <c r="AC27" s="50"/>
      <c r="AD27" s="47"/>
      <c r="AE27" s="46"/>
      <c r="AF27" s="4">
        <v>0</v>
      </c>
    </row>
    <row r="28" spans="4:32" ht="13.15" customHeight="1" x14ac:dyDescent="0.25">
      <c r="E28" s="48" t="s">
        <v>321</v>
      </c>
      <c r="F28" s="47"/>
      <c r="G28" s="47"/>
      <c r="H28" s="47"/>
      <c r="I28" s="49"/>
      <c r="J28" s="81"/>
      <c r="K28" s="46"/>
      <c r="L28" s="81"/>
      <c r="M28" s="46"/>
      <c r="N28" s="81"/>
      <c r="O28" s="46"/>
      <c r="P28" s="81"/>
      <c r="Q28" s="47"/>
      <c r="R28" s="46"/>
      <c r="S28" s="81">
        <v>18.3</v>
      </c>
      <c r="T28" s="46"/>
      <c r="U28" s="81"/>
      <c r="V28" s="46"/>
      <c r="W28" s="81"/>
      <c r="X28" s="47"/>
      <c r="Y28" s="47"/>
      <c r="Z28" s="47"/>
      <c r="AA28" s="46"/>
      <c r="AB28" s="3"/>
      <c r="AC28" s="50"/>
      <c r="AD28" s="47"/>
      <c r="AE28" s="46"/>
      <c r="AF28" s="4">
        <v>16.3</v>
      </c>
    </row>
    <row r="29" spans="4:32" ht="13.15" customHeight="1" x14ac:dyDescent="0.25">
      <c r="E29" s="48" t="s">
        <v>323</v>
      </c>
      <c r="F29" s="47"/>
      <c r="G29" s="47"/>
      <c r="H29" s="47"/>
      <c r="I29" s="49"/>
      <c r="J29" s="81"/>
      <c r="K29" s="46"/>
      <c r="L29" s="81"/>
      <c r="M29" s="46"/>
      <c r="N29" s="81"/>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1"/>
      <c r="K30" s="46"/>
      <c r="L30" s="81"/>
      <c r="M30" s="46"/>
      <c r="N30" s="81"/>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1"/>
      <c r="K31" s="46"/>
      <c r="L31" s="81"/>
      <c r="M31" s="46"/>
      <c r="N31" s="81"/>
      <c r="O31" s="46"/>
      <c r="P31" s="83"/>
      <c r="Q31" s="47"/>
      <c r="R31" s="46"/>
      <c r="S31" s="83">
        <v>0.999</v>
      </c>
      <c r="T31" s="46"/>
      <c r="U31" s="83"/>
      <c r="V31" s="46"/>
      <c r="W31" s="83"/>
      <c r="X31" s="47"/>
      <c r="Y31" s="47"/>
      <c r="Z31" s="47"/>
      <c r="AA31" s="46"/>
      <c r="AB31" s="7"/>
      <c r="AC31" s="53"/>
      <c r="AD31" s="47"/>
      <c r="AE31" s="46"/>
      <c r="AF31" s="8">
        <v>0.998</v>
      </c>
    </row>
    <row r="32" spans="4:32" ht="13.15" customHeight="1" x14ac:dyDescent="0.25">
      <c r="E32" s="48" t="s">
        <v>329</v>
      </c>
      <c r="F32" s="47"/>
      <c r="G32" s="47"/>
      <c r="H32" s="47"/>
      <c r="I32" s="49"/>
      <c r="J32" s="81"/>
      <c r="K32" s="46"/>
      <c r="L32" s="81"/>
      <c r="M32" s="46"/>
      <c r="N32" s="81"/>
      <c r="O32" s="46"/>
      <c r="P32" s="81"/>
      <c r="Q32" s="47"/>
      <c r="R32" s="46"/>
      <c r="S32" s="81">
        <v>20</v>
      </c>
      <c r="T32" s="46"/>
      <c r="U32" s="81"/>
      <c r="V32" s="46"/>
      <c r="W32" s="81"/>
      <c r="X32" s="47"/>
      <c r="Y32" s="47"/>
      <c r="Z32" s="47"/>
      <c r="AA32" s="46"/>
      <c r="AB32" s="3"/>
      <c r="AC32" s="50"/>
      <c r="AD32" s="47"/>
      <c r="AE32" s="46"/>
      <c r="AF32" s="4">
        <v>20</v>
      </c>
    </row>
    <row r="33" spans="5:37" ht="13.15" customHeight="1" x14ac:dyDescent="0.25">
      <c r="E33" s="51" t="s">
        <v>331</v>
      </c>
      <c r="F33" s="47"/>
      <c r="G33" s="47"/>
      <c r="H33" s="47"/>
      <c r="I33" s="49"/>
      <c r="J33" s="81"/>
      <c r="K33" s="46"/>
      <c r="L33" s="81"/>
      <c r="M33" s="46"/>
      <c r="N33" s="81"/>
      <c r="O33" s="46"/>
      <c r="P33" s="82"/>
      <c r="Q33" s="47"/>
      <c r="R33" s="46"/>
      <c r="S33" s="82">
        <v>17.100000000000001</v>
      </c>
      <c r="T33" s="46"/>
      <c r="U33" s="82"/>
      <c r="V33" s="46"/>
      <c r="W33" s="82"/>
      <c r="X33" s="47"/>
      <c r="Y33" s="47"/>
      <c r="Z33" s="47"/>
      <c r="AA33" s="46"/>
      <c r="AB33" s="9"/>
      <c r="AC33" s="52"/>
      <c r="AD33" s="47"/>
      <c r="AE33" s="46"/>
      <c r="AF33" s="10">
        <v>14.5</v>
      </c>
    </row>
    <row r="34" spans="5:37" ht="20.25" customHeight="1" x14ac:dyDescent="0.25">
      <c r="E34" s="48" t="s">
        <v>662</v>
      </c>
      <c r="F34" s="47"/>
      <c r="G34" s="47"/>
      <c r="H34" s="47"/>
      <c r="I34" s="49"/>
      <c r="J34" s="81"/>
      <c r="K34" s="46"/>
      <c r="L34" s="81"/>
      <c r="M34" s="46"/>
      <c r="N34" s="81"/>
      <c r="O34" s="46"/>
      <c r="P34" s="80"/>
      <c r="Q34" s="47"/>
      <c r="R34" s="46"/>
      <c r="S34" s="80">
        <v>0.9</v>
      </c>
      <c r="T34" s="46"/>
      <c r="U34" s="80"/>
      <c r="V34" s="46"/>
      <c r="W34" s="80"/>
      <c r="X34" s="47"/>
      <c r="Y34" s="47"/>
      <c r="Z34" s="47"/>
      <c r="AA34" s="46"/>
      <c r="AB34" s="5"/>
      <c r="AC34" s="45"/>
      <c r="AD34" s="47"/>
      <c r="AE34" s="46"/>
      <c r="AF34" s="6">
        <v>0.7</v>
      </c>
    </row>
    <row r="35" spans="5:37" ht="20.25" customHeight="1" x14ac:dyDescent="0.25">
      <c r="E35" s="48" t="s">
        <v>663</v>
      </c>
      <c r="F35" s="47"/>
      <c r="G35" s="47"/>
      <c r="H35" s="47"/>
      <c r="I35" s="49"/>
      <c r="J35" s="81"/>
      <c r="K35" s="46"/>
      <c r="L35" s="81"/>
      <c r="M35" s="46"/>
      <c r="N35" s="81"/>
      <c r="O35" s="46"/>
      <c r="P35" s="80"/>
      <c r="Q35" s="47"/>
      <c r="R35" s="46"/>
      <c r="S35" s="80" t="s">
        <v>695</v>
      </c>
      <c r="T35" s="46"/>
      <c r="U35" s="80"/>
      <c r="V35" s="46"/>
      <c r="W35" s="80"/>
      <c r="X35" s="47"/>
      <c r="Y35" s="47"/>
      <c r="Z35" s="47"/>
      <c r="AA35" s="46"/>
      <c r="AB35" s="5"/>
      <c r="AC35" s="45"/>
      <c r="AD35" s="47"/>
      <c r="AE35" s="46"/>
      <c r="AF35" s="6" t="s">
        <v>695</v>
      </c>
    </row>
    <row r="36" spans="5:37" ht="13.15" customHeight="1" x14ac:dyDescent="0.25">
      <c r="E36" s="48" t="s">
        <v>337</v>
      </c>
      <c r="F36" s="47"/>
      <c r="G36" s="47"/>
      <c r="H36" s="47"/>
      <c r="I36" s="49"/>
      <c r="J36" s="81"/>
      <c r="K36" s="46"/>
      <c r="L36" s="81"/>
      <c r="M36" s="46"/>
      <c r="N36" s="81"/>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c r="K37" s="46"/>
      <c r="L37" s="81"/>
      <c r="M37" s="46"/>
      <c r="N37" s="81"/>
      <c r="O37" s="46"/>
      <c r="P37" s="81"/>
      <c r="Q37" s="47"/>
      <c r="R37" s="46"/>
      <c r="S37" s="81">
        <v>0</v>
      </c>
      <c r="T37" s="46"/>
      <c r="U37" s="81"/>
      <c r="V37" s="46"/>
      <c r="W37" s="81"/>
      <c r="X37" s="47"/>
      <c r="Y37" s="47"/>
      <c r="Z37" s="47"/>
      <c r="AA37" s="46"/>
      <c r="AB37" s="3"/>
      <c r="AC37" s="50"/>
      <c r="AD37" s="47"/>
      <c r="AE37" s="46"/>
      <c r="AF37" s="4">
        <v>0</v>
      </c>
    </row>
    <row r="38" spans="5:37" ht="20.25" customHeight="1" x14ac:dyDescent="0.25">
      <c r="E38" s="48" t="s">
        <v>342</v>
      </c>
      <c r="F38" s="47"/>
      <c r="G38" s="47"/>
      <c r="H38" s="47"/>
      <c r="I38" s="49"/>
      <c r="J38" s="81"/>
      <c r="K38" s="46"/>
      <c r="L38" s="81"/>
      <c r="M38" s="46"/>
      <c r="N38" s="81"/>
      <c r="O38" s="46"/>
      <c r="P38" s="81"/>
      <c r="Q38" s="47"/>
      <c r="R38" s="46"/>
      <c r="S38" s="81">
        <v>0</v>
      </c>
      <c r="T38" s="46"/>
      <c r="U38" s="81"/>
      <c r="V38" s="46"/>
      <c r="W38" s="81"/>
      <c r="X38" s="47"/>
      <c r="Y38" s="47"/>
      <c r="Z38" s="47"/>
      <c r="AA38" s="46"/>
      <c r="AB38" s="3"/>
      <c r="AC38" s="50"/>
      <c r="AD38" s="47"/>
      <c r="AE38" s="46"/>
      <c r="AF38" s="4">
        <v>0</v>
      </c>
    </row>
    <row r="39" spans="5:37" x14ac:dyDescent="0.25">
      <c r="E39" s="48" t="s">
        <v>344</v>
      </c>
      <c r="F39" s="47"/>
      <c r="G39" s="47"/>
      <c r="H39" s="47"/>
      <c r="I39" s="49"/>
      <c r="J39" s="81"/>
      <c r="K39" s="46"/>
      <c r="L39" s="81"/>
      <c r="M39" s="46"/>
      <c r="N39" s="81"/>
      <c r="O39" s="46"/>
      <c r="P39" s="81"/>
      <c r="Q39" s="47"/>
      <c r="R39" s="46"/>
      <c r="S39" s="81">
        <v>4</v>
      </c>
      <c r="T39" s="46"/>
      <c r="U39" s="81"/>
      <c r="V39" s="46"/>
      <c r="W39" s="81"/>
      <c r="X39" s="47"/>
      <c r="Y39" s="47"/>
      <c r="Z39" s="47"/>
      <c r="AA39" s="46"/>
      <c r="AB39" s="3"/>
      <c r="AC39" s="50"/>
      <c r="AD39" s="47"/>
      <c r="AE39" s="46"/>
      <c r="AF39" s="4">
        <v>4</v>
      </c>
    </row>
    <row r="40" spans="5:37" x14ac:dyDescent="0.25">
      <c r="E40" s="48" t="s">
        <v>346</v>
      </c>
      <c r="F40" s="47"/>
      <c r="G40" s="47"/>
      <c r="H40" s="47"/>
      <c r="I40" s="49"/>
      <c r="J40" s="81"/>
      <c r="K40" s="46"/>
      <c r="L40" s="81"/>
      <c r="M40" s="46"/>
      <c r="N40" s="81"/>
      <c r="O40" s="46"/>
      <c r="P40" s="81"/>
      <c r="Q40" s="47"/>
      <c r="R40" s="46"/>
      <c r="S40" s="81">
        <v>0</v>
      </c>
      <c r="T40" s="46"/>
      <c r="U40" s="81"/>
      <c r="V40" s="46"/>
      <c r="W40" s="81"/>
      <c r="X40" s="47"/>
      <c r="Y40" s="47"/>
      <c r="Z40" s="47"/>
      <c r="AA40" s="46"/>
      <c r="AB40" s="3"/>
      <c r="AC40" s="50"/>
      <c r="AD40" s="47"/>
      <c r="AE40" s="46"/>
      <c r="AF40" s="4">
        <v>0</v>
      </c>
    </row>
    <row r="41" spans="5:37" x14ac:dyDescent="0.25">
      <c r="E41" s="48" t="s">
        <v>348</v>
      </c>
      <c r="F41" s="47"/>
      <c r="G41" s="47"/>
      <c r="H41" s="47"/>
      <c r="I41" s="49"/>
      <c r="J41" s="81"/>
      <c r="K41" s="46"/>
      <c r="L41" s="81"/>
      <c r="M41" s="46"/>
      <c r="N41" s="81"/>
      <c r="O41" s="46"/>
      <c r="P41" s="81"/>
      <c r="Q41" s="47"/>
      <c r="R41" s="46"/>
      <c r="S41" s="81">
        <v>0</v>
      </c>
      <c r="T41" s="46"/>
      <c r="U41" s="81"/>
      <c r="V41" s="46"/>
      <c r="W41" s="81"/>
      <c r="X41" s="47"/>
      <c r="Y41" s="47"/>
      <c r="Z41" s="47"/>
      <c r="AA41" s="46"/>
      <c r="AB41" s="3"/>
      <c r="AC41" s="50"/>
      <c r="AD41" s="47"/>
      <c r="AE41" s="46"/>
      <c r="AF41" s="4">
        <v>0</v>
      </c>
    </row>
    <row r="42" spans="5:37" x14ac:dyDescent="0.25">
      <c r="E42" s="48" t="s">
        <v>350</v>
      </c>
      <c r="F42" s="47"/>
      <c r="G42" s="47"/>
      <c r="H42" s="47"/>
      <c r="I42" s="49"/>
      <c r="J42" s="81"/>
      <c r="K42" s="46"/>
      <c r="L42" s="81"/>
      <c r="M42" s="46"/>
      <c r="N42" s="81"/>
      <c r="O42" s="46"/>
      <c r="P42" s="81"/>
      <c r="Q42" s="47"/>
      <c r="R42" s="46"/>
      <c r="S42" s="81">
        <v>0</v>
      </c>
      <c r="T42" s="46"/>
      <c r="U42" s="81"/>
      <c r="V42" s="46"/>
      <c r="W42" s="81"/>
      <c r="X42" s="47"/>
      <c r="Y42" s="47"/>
      <c r="Z42" s="47"/>
      <c r="AA42" s="46"/>
      <c r="AB42" s="3"/>
      <c r="AC42" s="50"/>
      <c r="AD42" s="47"/>
      <c r="AE42" s="46"/>
      <c r="AF42" s="4">
        <v>0</v>
      </c>
    </row>
    <row r="43" spans="5:37" ht="20.100000000000001" customHeight="1" x14ac:dyDescent="0.25">
      <c r="E43" s="48" t="s">
        <v>352</v>
      </c>
      <c r="F43" s="47"/>
      <c r="G43" s="47"/>
      <c r="H43" s="47"/>
      <c r="I43" s="49"/>
      <c r="J43" s="81"/>
      <c r="K43" s="46"/>
      <c r="L43" s="81"/>
      <c r="M43" s="46"/>
      <c r="N43" s="81"/>
      <c r="O43" s="46"/>
      <c r="P43" s="81"/>
      <c r="Q43" s="47"/>
      <c r="R43" s="46"/>
      <c r="S43" s="81">
        <v>25</v>
      </c>
      <c r="T43" s="46"/>
      <c r="U43" s="81"/>
      <c r="V43" s="46"/>
      <c r="W43" s="81"/>
      <c r="X43" s="47"/>
      <c r="Y43" s="47"/>
      <c r="Z43" s="47"/>
      <c r="AA43" s="46"/>
      <c r="AB43" s="3"/>
      <c r="AC43" s="50"/>
      <c r="AD43" s="47"/>
      <c r="AE43" s="46"/>
      <c r="AF43" s="4">
        <v>25</v>
      </c>
    </row>
    <row r="44" spans="5:37" ht="20.100000000000001" customHeight="1" x14ac:dyDescent="0.25">
      <c r="E44" s="48" t="s">
        <v>310</v>
      </c>
      <c r="F44" s="47"/>
      <c r="G44" s="47"/>
      <c r="H44" s="47"/>
      <c r="I44" s="49"/>
      <c r="J44" s="81"/>
      <c r="K44" s="46"/>
      <c r="L44" s="81"/>
      <c r="M44" s="46"/>
      <c r="N44" s="81"/>
      <c r="O44" s="46"/>
      <c r="P44" s="81"/>
      <c r="Q44" s="47"/>
      <c r="R44" s="46"/>
      <c r="S44" s="81">
        <v>12.5</v>
      </c>
      <c r="T44" s="46"/>
      <c r="U44" s="81"/>
      <c r="V44" s="46"/>
      <c r="W44" s="81"/>
      <c r="X44" s="47"/>
      <c r="Y44" s="47"/>
      <c r="Z44" s="47"/>
      <c r="AA44" s="46"/>
      <c r="AB44" s="3"/>
      <c r="AC44" s="50"/>
      <c r="AD44" s="47"/>
      <c r="AE44" s="46"/>
      <c r="AF44" s="4">
        <v>12.5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thickTop="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9J0a74wVH2ECHJ78dKGQ1nwJAWK6lvFbh0e35H+6GohMNJzaci0txSvCo/C1UP63duRi0NwQccJ+xrULxUfRQ==" saltValue="J+BMpZTdXSOVcyYJeAEX5w==" spinCount="100000" sheet="1" objects="1" scenarios="1"/>
  <mergeCells count="234">
    <mergeCell ref="W48:AA48"/>
    <mergeCell ref="AC48:AE48"/>
    <mergeCell ref="U47:V47"/>
    <mergeCell ref="W47:AA47"/>
    <mergeCell ref="AC47:AE47"/>
    <mergeCell ref="E48:I48"/>
    <mergeCell ref="J48:K48"/>
    <mergeCell ref="L48:M48"/>
    <mergeCell ref="N48:O48"/>
    <mergeCell ref="P48:R48"/>
    <mergeCell ref="S48:T48"/>
    <mergeCell ref="U48:V48"/>
    <mergeCell ref="E47:I47"/>
    <mergeCell ref="J47:K47"/>
    <mergeCell ref="L47:M47"/>
    <mergeCell ref="N47:O47"/>
    <mergeCell ref="P47:R47"/>
    <mergeCell ref="S47:T47"/>
    <mergeCell ref="E46:I46"/>
    <mergeCell ref="J46:K46"/>
    <mergeCell ref="L46:M46"/>
    <mergeCell ref="N46:O46"/>
    <mergeCell ref="P46:R46"/>
    <mergeCell ref="S46:T46"/>
    <mergeCell ref="U46:V46"/>
    <mergeCell ref="W46:AA46"/>
    <mergeCell ref="AC46:AE46"/>
    <mergeCell ref="E45:I45"/>
    <mergeCell ref="J45:K45"/>
    <mergeCell ref="L45:M45"/>
    <mergeCell ref="N45:O45"/>
    <mergeCell ref="P45:R45"/>
    <mergeCell ref="S45:T45"/>
    <mergeCell ref="U45:V45"/>
    <mergeCell ref="W45:AA45"/>
    <mergeCell ref="AC45:AE45"/>
    <mergeCell ref="U43:V43"/>
    <mergeCell ref="W43:AA43"/>
    <mergeCell ref="AC43:AE43"/>
    <mergeCell ref="E44:I44"/>
    <mergeCell ref="J44:K44"/>
    <mergeCell ref="L44:M44"/>
    <mergeCell ref="N44:O44"/>
    <mergeCell ref="P44:R44"/>
    <mergeCell ref="S44:T44"/>
    <mergeCell ref="U44:V44"/>
    <mergeCell ref="E43:I43"/>
    <mergeCell ref="J43:K43"/>
    <mergeCell ref="L43:M43"/>
    <mergeCell ref="N43:O43"/>
    <mergeCell ref="P43:R43"/>
    <mergeCell ref="S43:T43"/>
    <mergeCell ref="W44:AA44"/>
    <mergeCell ref="AC44:AE44"/>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4F51D69B-5EA3-44D8-AC82-D131D736682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PIAL - Pialba (66/11kV)</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53"/>
  <sheetViews>
    <sheetView showGridLines="0" topLeftCell="A34" zoomScale="190" zoomScaleNormal="190" workbookViewId="0">
      <selection activeCell="AM44" sqref="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757</v>
      </c>
      <c r="J3" s="69"/>
      <c r="K3" s="69"/>
      <c r="L3" s="69"/>
      <c r="M3" s="69"/>
      <c r="N3" s="69"/>
      <c r="O3" s="69"/>
      <c r="P3" s="69"/>
      <c r="Q3" s="69"/>
      <c r="R3" s="69"/>
      <c r="S3" s="69"/>
      <c r="V3" s="71" t="s">
        <v>645</v>
      </c>
      <c r="W3" s="69"/>
      <c r="Y3" s="72" t="s">
        <v>758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759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761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20.9</v>
      </c>
      <c r="K26" s="46"/>
      <c r="L26" s="81">
        <v>20.9</v>
      </c>
      <c r="M26" s="46"/>
      <c r="N26" s="81">
        <v>20.9</v>
      </c>
      <c r="O26" s="46"/>
      <c r="P26" s="81">
        <v>20.9</v>
      </c>
      <c r="Q26" s="47"/>
      <c r="R26" s="46"/>
      <c r="S26" s="81">
        <v>20.9</v>
      </c>
      <c r="T26" s="46"/>
      <c r="U26" s="81">
        <v>23.3</v>
      </c>
      <c r="V26" s="46"/>
      <c r="W26" s="81">
        <v>23.3</v>
      </c>
      <c r="X26" s="47"/>
      <c r="Y26" s="47"/>
      <c r="Z26" s="47"/>
      <c r="AA26" s="46"/>
      <c r="AB26" s="3">
        <v>23.3</v>
      </c>
      <c r="AC26" s="50">
        <v>23.3</v>
      </c>
      <c r="AD26" s="47"/>
      <c r="AE26" s="46"/>
      <c r="AF26" s="4">
        <v>23.3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8.5</v>
      </c>
      <c r="K28" s="46"/>
      <c r="L28" s="81">
        <v>8.4</v>
      </c>
      <c r="M28" s="46"/>
      <c r="N28" s="81">
        <v>8.4</v>
      </c>
      <c r="O28" s="46"/>
      <c r="P28" s="81">
        <v>8.4</v>
      </c>
      <c r="Q28" s="47"/>
      <c r="R28" s="46"/>
      <c r="S28" s="81">
        <v>8.5</v>
      </c>
      <c r="T28" s="46"/>
      <c r="U28" s="81">
        <v>6.9</v>
      </c>
      <c r="V28" s="46"/>
      <c r="W28" s="81">
        <v>6.8</v>
      </c>
      <c r="X28" s="47"/>
      <c r="Y28" s="47"/>
      <c r="Z28" s="47"/>
      <c r="AA28" s="46"/>
      <c r="AB28" s="3">
        <v>6.8</v>
      </c>
      <c r="AC28" s="50">
        <v>6.8</v>
      </c>
      <c r="AD28" s="47"/>
      <c r="AE28" s="46"/>
      <c r="AF28" s="4">
        <v>6.8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0.95899999999999996</v>
      </c>
      <c r="K31" s="46"/>
      <c r="L31" s="83">
        <v>0.96199999999999997</v>
      </c>
      <c r="M31" s="46"/>
      <c r="N31" s="83">
        <v>0.95899999999999996</v>
      </c>
      <c r="O31" s="46"/>
      <c r="P31" s="83">
        <v>0.95899999999999996</v>
      </c>
      <c r="Q31" s="47"/>
      <c r="R31" s="46"/>
      <c r="S31" s="83">
        <v>0.95899999999999996</v>
      </c>
      <c r="T31" s="46"/>
      <c r="U31" s="83">
        <v>0.96599999999999997</v>
      </c>
      <c r="V31" s="46"/>
      <c r="W31" s="83">
        <v>0.96599999999999997</v>
      </c>
      <c r="X31" s="47"/>
      <c r="Y31" s="47"/>
      <c r="Z31" s="47"/>
      <c r="AA31" s="46"/>
      <c r="AB31" s="7">
        <v>0.96599999999999997</v>
      </c>
      <c r="AC31" s="53">
        <v>0.96599999999999997</v>
      </c>
      <c r="AD31" s="47"/>
      <c r="AE31" s="46"/>
      <c r="AF31" s="8">
        <v>0.96599999999999997</v>
      </c>
    </row>
    <row r="32" spans="4:32" ht="13.15" customHeight="1" x14ac:dyDescent="0.25">
      <c r="E32" s="48" t="s">
        <v>329</v>
      </c>
      <c r="F32" s="47"/>
      <c r="G32" s="47"/>
      <c r="H32" s="47"/>
      <c r="I32" s="49"/>
      <c r="J32" s="81">
        <v>12</v>
      </c>
      <c r="K32" s="46"/>
      <c r="L32" s="81">
        <v>12</v>
      </c>
      <c r="M32" s="46"/>
      <c r="N32" s="81">
        <v>12</v>
      </c>
      <c r="O32" s="46"/>
      <c r="P32" s="81">
        <v>12</v>
      </c>
      <c r="Q32" s="47"/>
      <c r="R32" s="46"/>
      <c r="S32" s="81">
        <v>12</v>
      </c>
      <c r="T32" s="46"/>
      <c r="U32" s="81">
        <v>12.9</v>
      </c>
      <c r="V32" s="46"/>
      <c r="W32" s="81">
        <v>12.9</v>
      </c>
      <c r="X32" s="47"/>
      <c r="Y32" s="47"/>
      <c r="Z32" s="47"/>
      <c r="AA32" s="46"/>
      <c r="AB32" s="3">
        <v>12.9</v>
      </c>
      <c r="AC32" s="50">
        <v>12.9</v>
      </c>
      <c r="AD32" s="47"/>
      <c r="AE32" s="46"/>
      <c r="AF32" s="4">
        <v>12.9</v>
      </c>
    </row>
    <row r="33" spans="5:32" ht="13.15" customHeight="1" x14ac:dyDescent="0.25">
      <c r="E33" s="51" t="s">
        <v>331</v>
      </c>
      <c r="F33" s="47"/>
      <c r="G33" s="47"/>
      <c r="H33" s="47"/>
      <c r="I33" s="49"/>
      <c r="J33" s="82">
        <v>8.1</v>
      </c>
      <c r="K33" s="46"/>
      <c r="L33" s="82">
        <v>8.1</v>
      </c>
      <c r="M33" s="46"/>
      <c r="N33" s="82">
        <v>8</v>
      </c>
      <c r="O33" s="46"/>
      <c r="P33" s="82">
        <v>8</v>
      </c>
      <c r="Q33" s="47"/>
      <c r="R33" s="46"/>
      <c r="S33" s="82">
        <v>8.1</v>
      </c>
      <c r="T33" s="46"/>
      <c r="U33" s="82">
        <v>6.7</v>
      </c>
      <c r="V33" s="46"/>
      <c r="W33" s="82">
        <v>6.6</v>
      </c>
      <c r="X33" s="47"/>
      <c r="Y33" s="47"/>
      <c r="Z33" s="47"/>
      <c r="AA33" s="46"/>
      <c r="AB33" s="9">
        <v>6.6</v>
      </c>
      <c r="AC33" s="52">
        <v>6.6</v>
      </c>
      <c r="AD33" s="47"/>
      <c r="AE33" s="46"/>
      <c r="AF33" s="10">
        <v>6.6</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762</v>
      </c>
      <c r="K35" s="46"/>
      <c r="L35" s="80" t="s">
        <v>762</v>
      </c>
      <c r="M35" s="46"/>
      <c r="N35" s="80" t="s">
        <v>762</v>
      </c>
      <c r="O35" s="46"/>
      <c r="P35" s="80" t="s">
        <v>762</v>
      </c>
      <c r="Q35" s="47"/>
      <c r="R35" s="46"/>
      <c r="S35" s="80" t="s">
        <v>762</v>
      </c>
      <c r="T35" s="46"/>
      <c r="U35" s="80" t="s">
        <v>762</v>
      </c>
      <c r="V35" s="46"/>
      <c r="W35" s="80" t="s">
        <v>762</v>
      </c>
      <c r="X35" s="47"/>
      <c r="Y35" s="47"/>
      <c r="Z35" s="47"/>
      <c r="AA35" s="46"/>
      <c r="AB35" s="5" t="s">
        <v>762</v>
      </c>
      <c r="AC35" s="45" t="s">
        <v>762</v>
      </c>
      <c r="AD35" s="47"/>
      <c r="AE35" s="46"/>
      <c r="AF35" s="6" t="s">
        <v>762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17.5</v>
      </c>
      <c r="K43" s="46"/>
      <c r="L43" s="81">
        <v>17.5</v>
      </c>
      <c r="M43" s="46"/>
      <c r="N43" s="81">
        <v>17.5</v>
      </c>
      <c r="O43" s="46"/>
      <c r="P43" s="81">
        <v>17.5</v>
      </c>
      <c r="Q43" s="47"/>
      <c r="R43" s="46"/>
      <c r="S43" s="81">
        <v>17.5</v>
      </c>
      <c r="T43" s="46"/>
      <c r="U43" s="81">
        <v>17.5</v>
      </c>
      <c r="V43" s="46"/>
      <c r="W43" s="81">
        <v>17.5</v>
      </c>
      <c r="X43" s="47"/>
      <c r="Y43" s="47"/>
      <c r="Z43" s="47"/>
      <c r="AA43" s="46"/>
      <c r="AB43" s="3">
        <v>17.5</v>
      </c>
      <c r="AC43" s="50">
        <v>17.5</v>
      </c>
      <c r="AD43" s="47"/>
      <c r="AE43" s="46"/>
      <c r="AF43" s="4">
        <v>17.5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UYy/sOxYl3xA5VMxHMb4+TTIrivdQPfn7D9UolfKn57Tg+NxBY4SEFsk7qw5ZQjiNAGrkdkhmrYDisK24oWkg==" saltValue="ru1EZRiiehBmU7hiRKOdk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8C6CB7C-7824-4C8F-895D-68CAF095B53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BEWE - Bedford Weir (66/22kV)</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AJ53"/>
  <sheetViews>
    <sheetView showGridLines="0"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1588</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1589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1590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12</v>
      </c>
      <c r="V26" s="46"/>
      <c r="W26" s="81">
        <v>12</v>
      </c>
      <c r="X26" s="47"/>
      <c r="Y26" s="47"/>
      <c r="Z26" s="47"/>
      <c r="AA26" s="46"/>
      <c r="AB26" s="3">
        <v>12</v>
      </c>
      <c r="AC26" s="50">
        <v>12</v>
      </c>
      <c r="AD26" s="47"/>
      <c r="AE26" s="46"/>
      <c r="AF26" s="4">
        <v>12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2.8</v>
      </c>
      <c r="K28" s="46"/>
      <c r="L28" s="81">
        <v>2.8</v>
      </c>
      <c r="M28" s="46"/>
      <c r="N28" s="81">
        <v>2.8</v>
      </c>
      <c r="O28" s="46"/>
      <c r="P28" s="81">
        <v>2.8</v>
      </c>
      <c r="Q28" s="47"/>
      <c r="R28" s="46"/>
      <c r="S28" s="81">
        <v>2.8</v>
      </c>
      <c r="T28" s="46"/>
      <c r="U28" s="81">
        <v>2.2999999999999998</v>
      </c>
      <c r="V28" s="46"/>
      <c r="W28" s="81">
        <v>2.2999999999999998</v>
      </c>
      <c r="X28" s="47"/>
      <c r="Y28" s="47"/>
      <c r="Z28" s="47"/>
      <c r="AA28" s="46"/>
      <c r="AB28" s="3">
        <v>2.2999999999999998</v>
      </c>
      <c r="AC28" s="50">
        <v>2.2999999999999998</v>
      </c>
      <c r="AD28" s="47"/>
      <c r="AE28" s="46"/>
      <c r="AF28" s="4">
        <v>2.2999999999999998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0.95599999999999996</v>
      </c>
      <c r="K31" s="46"/>
      <c r="L31" s="83">
        <v>0.95599999999999996</v>
      </c>
      <c r="M31" s="46"/>
      <c r="N31" s="83">
        <v>0.95599999999999996</v>
      </c>
      <c r="O31" s="46"/>
      <c r="P31" s="83">
        <v>0.95599999999999996</v>
      </c>
      <c r="Q31" s="47"/>
      <c r="R31" s="46"/>
      <c r="S31" s="83">
        <v>0.95599999999999996</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6.3</v>
      </c>
      <c r="K32" s="46"/>
      <c r="L32" s="81">
        <v>6.3</v>
      </c>
      <c r="M32" s="46"/>
      <c r="N32" s="81">
        <v>6.3</v>
      </c>
      <c r="O32" s="46"/>
      <c r="P32" s="81">
        <v>6.3</v>
      </c>
      <c r="Q32" s="47"/>
      <c r="R32" s="46"/>
      <c r="S32" s="81">
        <v>6.3</v>
      </c>
      <c r="T32" s="46"/>
      <c r="U32" s="81">
        <v>6.5</v>
      </c>
      <c r="V32" s="46"/>
      <c r="W32" s="81">
        <v>6.5</v>
      </c>
      <c r="X32" s="47"/>
      <c r="Y32" s="47"/>
      <c r="Z32" s="47"/>
      <c r="AA32" s="46"/>
      <c r="AB32" s="3">
        <v>6.5</v>
      </c>
      <c r="AC32" s="50">
        <v>6.5</v>
      </c>
      <c r="AD32" s="47"/>
      <c r="AE32" s="46"/>
      <c r="AF32" s="4">
        <v>6.5</v>
      </c>
    </row>
    <row r="33" spans="5:32" ht="13.15" customHeight="1" x14ac:dyDescent="0.25">
      <c r="E33" s="51" t="s">
        <v>331</v>
      </c>
      <c r="F33" s="47"/>
      <c r="G33" s="47"/>
      <c r="H33" s="47"/>
      <c r="I33" s="49"/>
      <c r="J33" s="82">
        <v>2.6</v>
      </c>
      <c r="K33" s="46"/>
      <c r="L33" s="82">
        <v>2.6</v>
      </c>
      <c r="M33" s="46"/>
      <c r="N33" s="82">
        <v>2.6</v>
      </c>
      <c r="O33" s="46"/>
      <c r="P33" s="82">
        <v>2.6</v>
      </c>
      <c r="Q33" s="47"/>
      <c r="R33" s="46"/>
      <c r="S33" s="82">
        <v>2.7</v>
      </c>
      <c r="T33" s="46"/>
      <c r="U33" s="82">
        <v>2.1</v>
      </c>
      <c r="V33" s="46"/>
      <c r="W33" s="82">
        <v>2.1</v>
      </c>
      <c r="X33" s="47"/>
      <c r="Y33" s="47"/>
      <c r="Z33" s="47"/>
      <c r="AA33" s="46"/>
      <c r="AB33" s="9">
        <v>2.1</v>
      </c>
      <c r="AC33" s="52">
        <v>2.1</v>
      </c>
      <c r="AD33" s="47"/>
      <c r="AE33" s="46"/>
      <c r="AF33" s="10">
        <v>2.1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832</v>
      </c>
      <c r="K35" s="46"/>
      <c r="L35" s="80" t="s">
        <v>832</v>
      </c>
      <c r="M35" s="46"/>
      <c r="N35" s="80" t="s">
        <v>832</v>
      </c>
      <c r="O35" s="46"/>
      <c r="P35" s="80" t="s">
        <v>832</v>
      </c>
      <c r="Q35" s="47"/>
      <c r="R35" s="46"/>
      <c r="S35" s="80" t="s">
        <v>832</v>
      </c>
      <c r="T35" s="46"/>
      <c r="U35" s="80" t="s">
        <v>832</v>
      </c>
      <c r="V35" s="46"/>
      <c r="W35" s="80" t="s">
        <v>832</v>
      </c>
      <c r="X35" s="47"/>
      <c r="Y35" s="47"/>
      <c r="Z35" s="47"/>
      <c r="AA35" s="46"/>
      <c r="AB35" s="5" t="s">
        <v>832</v>
      </c>
      <c r="AC35" s="45" t="s">
        <v>832</v>
      </c>
      <c r="AD35" s="47"/>
      <c r="AE35" s="46"/>
      <c r="AF35" s="6" t="s">
        <v>832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skITbIRsvaHuO//ADPsyxz8/MEwfIIE96Ppxp6H2Pl40MedVj7PVDD4/mq8FM8BuvXuvLEmg/7HBpEF5MGhhw==" saltValue="KyqxHY/higPRv2SarWi5a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A6AE20B-887F-4C3A-868C-B68793D1EC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PINN - Pinnacle (66/11kV)</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AK53"/>
  <sheetViews>
    <sheetView showGridLines="0" zoomScale="160" zoomScaleNormal="160" workbookViewId="0">
      <selection activeCell="AK43" sqref="AK43: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1591</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1592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1593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1594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3.2</v>
      </c>
      <c r="K26" s="46"/>
      <c r="L26" s="81">
        <v>3.2</v>
      </c>
      <c r="M26" s="46"/>
      <c r="N26" s="81">
        <v>3.2</v>
      </c>
      <c r="O26" s="46"/>
      <c r="P26" s="81">
        <v>3.2</v>
      </c>
      <c r="Q26" s="47"/>
      <c r="R26" s="46"/>
      <c r="S26" s="81">
        <v>3.2</v>
      </c>
      <c r="T26" s="46"/>
      <c r="U26" s="81">
        <v>3.2</v>
      </c>
      <c r="V26" s="46"/>
      <c r="W26" s="81">
        <v>3.2</v>
      </c>
      <c r="X26" s="47"/>
      <c r="Y26" s="47"/>
      <c r="Z26" s="47"/>
      <c r="AA26" s="46"/>
      <c r="AB26" s="3">
        <v>3.2</v>
      </c>
      <c r="AC26" s="50">
        <v>3.2</v>
      </c>
      <c r="AD26" s="47"/>
      <c r="AE26" s="46"/>
      <c r="AF26" s="4">
        <v>3.2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v>
      </c>
      <c r="K28" s="46"/>
      <c r="L28" s="81">
        <v>1.8</v>
      </c>
      <c r="M28" s="46"/>
      <c r="N28" s="81">
        <v>1.8</v>
      </c>
      <c r="O28" s="46"/>
      <c r="P28" s="81">
        <v>1.8</v>
      </c>
      <c r="Q28" s="47"/>
      <c r="R28" s="46"/>
      <c r="S28" s="81">
        <v>1.8</v>
      </c>
      <c r="T28" s="46"/>
      <c r="U28" s="81">
        <v>2</v>
      </c>
      <c r="V28" s="46"/>
      <c r="W28" s="81">
        <v>2</v>
      </c>
      <c r="X28" s="47"/>
      <c r="Y28" s="47"/>
      <c r="Z28" s="47"/>
      <c r="AA28" s="46"/>
      <c r="AB28" s="3">
        <v>2</v>
      </c>
      <c r="AC28" s="50">
        <v>2</v>
      </c>
      <c r="AD28" s="47"/>
      <c r="AE28" s="46"/>
      <c r="AF28" s="4">
        <v>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0.86599999999999999</v>
      </c>
      <c r="K31" s="46"/>
      <c r="L31" s="83">
        <v>0.86599999999999999</v>
      </c>
      <c r="M31" s="46"/>
      <c r="N31" s="83">
        <v>0.86599999999999999</v>
      </c>
      <c r="O31" s="46"/>
      <c r="P31" s="83">
        <v>0.86599999999999999</v>
      </c>
      <c r="Q31" s="47"/>
      <c r="R31" s="46"/>
      <c r="S31" s="83">
        <v>0.86599999999999999</v>
      </c>
      <c r="T31" s="46"/>
      <c r="U31" s="83">
        <v>0.71799999999999997</v>
      </c>
      <c r="V31" s="46"/>
      <c r="W31" s="83">
        <v>0.71799999999999997</v>
      </c>
      <c r="X31" s="47"/>
      <c r="Y31" s="47"/>
      <c r="Z31" s="47"/>
      <c r="AA31" s="46"/>
      <c r="AB31" s="7">
        <v>0.71799999999999997</v>
      </c>
      <c r="AC31" s="53">
        <v>0.71799999999999997</v>
      </c>
      <c r="AD31" s="47"/>
      <c r="AE31" s="46"/>
      <c r="AF31" s="8">
        <v>0.71799999999999997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1.7</v>
      </c>
      <c r="K33" s="46"/>
      <c r="L33" s="82">
        <v>1.6</v>
      </c>
      <c r="M33" s="46"/>
      <c r="N33" s="82">
        <v>1.6</v>
      </c>
      <c r="O33" s="46"/>
      <c r="P33" s="82">
        <v>1.6</v>
      </c>
      <c r="Q33" s="47"/>
      <c r="R33" s="46"/>
      <c r="S33" s="82">
        <v>1.6</v>
      </c>
      <c r="T33" s="46"/>
      <c r="U33" s="82">
        <v>1.9</v>
      </c>
      <c r="V33" s="46"/>
      <c r="W33" s="82">
        <v>1.9</v>
      </c>
      <c r="X33" s="47"/>
      <c r="Y33" s="47"/>
      <c r="Z33" s="47"/>
      <c r="AA33" s="46"/>
      <c r="AB33" s="9">
        <v>1.9</v>
      </c>
      <c r="AC33" s="52">
        <v>1.9</v>
      </c>
      <c r="AD33" s="47"/>
      <c r="AE33" s="46"/>
      <c r="AF33" s="10">
        <v>1.9</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909</v>
      </c>
      <c r="K35" s="46"/>
      <c r="L35" s="80" t="s">
        <v>909</v>
      </c>
      <c r="M35" s="46"/>
      <c r="N35" s="80" t="s">
        <v>909</v>
      </c>
      <c r="O35" s="46"/>
      <c r="P35" s="80" t="s">
        <v>909</v>
      </c>
      <c r="Q35" s="47"/>
      <c r="R35" s="46"/>
      <c r="S35" s="80" t="s">
        <v>909</v>
      </c>
      <c r="T35" s="46"/>
      <c r="U35" s="80" t="s">
        <v>909</v>
      </c>
      <c r="V35" s="46"/>
      <c r="W35" s="80" t="s">
        <v>909</v>
      </c>
      <c r="X35" s="47"/>
      <c r="Y35" s="47"/>
      <c r="Z35" s="47"/>
      <c r="AA35" s="46"/>
      <c r="AB35" s="5" t="s">
        <v>909</v>
      </c>
      <c r="AC35" s="45" t="s">
        <v>909</v>
      </c>
      <c r="AD35" s="47"/>
      <c r="AE35" s="46"/>
      <c r="AF35" s="6" t="s">
        <v>909</v>
      </c>
    </row>
    <row r="36" spans="5:37" ht="13.15" customHeight="1" x14ac:dyDescent="0.25">
      <c r="E36" s="48" t="s">
        <v>337</v>
      </c>
      <c r="F36" s="47"/>
      <c r="G36" s="47"/>
      <c r="H36" s="47"/>
      <c r="I36" s="49"/>
      <c r="J36" s="81">
        <v>1.7</v>
      </c>
      <c r="K36" s="46"/>
      <c r="L36" s="81">
        <v>1.6</v>
      </c>
      <c r="M36" s="46"/>
      <c r="N36" s="81">
        <v>1.6</v>
      </c>
      <c r="O36" s="46"/>
      <c r="P36" s="81">
        <v>1.6</v>
      </c>
      <c r="Q36" s="47"/>
      <c r="R36" s="46"/>
      <c r="S36" s="81">
        <v>1.6</v>
      </c>
      <c r="T36" s="46"/>
      <c r="U36" s="81">
        <v>1.9</v>
      </c>
      <c r="V36" s="46"/>
      <c r="W36" s="81">
        <v>1.9</v>
      </c>
      <c r="X36" s="47"/>
      <c r="Y36" s="47"/>
      <c r="Z36" s="47"/>
      <c r="AA36" s="46"/>
      <c r="AB36" s="3">
        <v>1.9</v>
      </c>
      <c r="AC36" s="50">
        <v>1.9</v>
      </c>
      <c r="AD36" s="47"/>
      <c r="AE36" s="46"/>
      <c r="AF36" s="4">
        <v>1.9</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1.4</v>
      </c>
      <c r="K39" s="46"/>
      <c r="L39" s="81">
        <v>1.4</v>
      </c>
      <c r="M39" s="46"/>
      <c r="N39" s="81">
        <v>1.4</v>
      </c>
      <c r="O39" s="46"/>
      <c r="P39" s="81">
        <v>1.4</v>
      </c>
      <c r="Q39" s="47"/>
      <c r="R39" s="46"/>
      <c r="S39" s="81">
        <v>1.4</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1.5</v>
      </c>
      <c r="K40" s="46"/>
      <c r="L40" s="81">
        <v>1.5</v>
      </c>
      <c r="M40" s="46"/>
      <c r="N40" s="81">
        <v>1.5</v>
      </c>
      <c r="O40" s="46"/>
      <c r="P40" s="81">
        <v>1.5</v>
      </c>
      <c r="Q40" s="47"/>
      <c r="R40" s="46"/>
      <c r="S40" s="81">
        <v>1.5</v>
      </c>
      <c r="T40" s="46"/>
      <c r="U40" s="81">
        <v>1.5</v>
      </c>
      <c r="V40" s="46"/>
      <c r="W40" s="81">
        <v>1.5</v>
      </c>
      <c r="X40" s="47"/>
      <c r="Y40" s="47"/>
      <c r="Z40" s="47"/>
      <c r="AA40" s="46"/>
      <c r="AB40" s="3">
        <v>1.5</v>
      </c>
      <c r="AC40" s="50">
        <v>1.5</v>
      </c>
      <c r="AD40" s="47"/>
      <c r="AE40" s="46"/>
      <c r="AF40" s="4">
        <v>1.5</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3.15</v>
      </c>
      <c r="K43" s="46"/>
      <c r="L43" s="81">
        <v>3.15</v>
      </c>
      <c r="M43" s="46"/>
      <c r="N43" s="81">
        <v>3.15</v>
      </c>
      <c r="O43" s="46"/>
      <c r="P43" s="81">
        <v>3.15</v>
      </c>
      <c r="Q43" s="47"/>
      <c r="R43" s="46"/>
      <c r="S43" s="81">
        <v>3.15</v>
      </c>
      <c r="T43" s="46"/>
      <c r="U43" s="81">
        <v>3.15</v>
      </c>
      <c r="V43" s="46"/>
      <c r="W43" s="81">
        <v>3.15</v>
      </c>
      <c r="X43" s="47"/>
      <c r="Y43" s="47"/>
      <c r="Z43" s="47"/>
      <c r="AA43" s="46"/>
      <c r="AB43" s="3">
        <v>3.15</v>
      </c>
      <c r="AC43" s="50">
        <v>3.15</v>
      </c>
      <c r="AD43" s="47"/>
      <c r="AE43" s="46"/>
      <c r="AF43" s="4">
        <v>3.15</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ttRCTdEGAt7KjAaUQrnQSHRyxBB3RkwIYV54LIU9ZTt/ul2DWYtPgPcUv40xZ547+JdT2jih8m+zLUkxggjBA==" saltValue="j1/2ly5s8VYFNWZ/+t3Zb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DD451E7-90CC-4742-AB5A-22EA715168B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PIRR - Pirrinuan (33/11kV)</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AK53"/>
  <sheetViews>
    <sheetView showGridLines="0" zoomScale="160" zoomScaleNormal="16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1595</v>
      </c>
      <c r="J3" s="69"/>
      <c r="K3" s="69"/>
      <c r="L3" s="69"/>
      <c r="M3" s="69"/>
      <c r="N3" s="69"/>
      <c r="O3" s="69"/>
      <c r="P3" s="69"/>
      <c r="Q3" s="69"/>
      <c r="R3" s="69"/>
      <c r="S3" s="69"/>
      <c r="V3" s="71" t="s">
        <v>645</v>
      </c>
      <c r="W3" s="69"/>
      <c r="Y3" s="72" t="s">
        <v>1538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1596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1597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1598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26.6</v>
      </c>
      <c r="K26" s="46"/>
      <c r="L26" s="81">
        <v>26.6</v>
      </c>
      <c r="M26" s="46"/>
      <c r="N26" s="81">
        <v>26.6</v>
      </c>
      <c r="O26" s="46"/>
      <c r="P26" s="81">
        <v>26.6</v>
      </c>
      <c r="Q26" s="47"/>
      <c r="R26" s="46"/>
      <c r="S26" s="81">
        <v>26.6</v>
      </c>
      <c r="T26" s="46"/>
      <c r="U26" s="81">
        <v>26.6</v>
      </c>
      <c r="V26" s="46"/>
      <c r="W26" s="81">
        <v>26.6</v>
      </c>
      <c r="X26" s="47"/>
      <c r="Y26" s="47"/>
      <c r="Z26" s="47"/>
      <c r="AA26" s="46"/>
      <c r="AB26" s="3">
        <v>26.6</v>
      </c>
      <c r="AC26" s="50">
        <v>26.6</v>
      </c>
      <c r="AD26" s="47"/>
      <c r="AE26" s="46"/>
      <c r="AF26" s="4">
        <v>26.6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19.3</v>
      </c>
      <c r="K28" s="46"/>
      <c r="L28" s="81">
        <v>19.3</v>
      </c>
      <c r="M28" s="46"/>
      <c r="N28" s="81">
        <v>19.3</v>
      </c>
      <c r="O28" s="46"/>
      <c r="P28" s="81">
        <v>19.600000000000001</v>
      </c>
      <c r="Q28" s="47"/>
      <c r="R28" s="46"/>
      <c r="S28" s="81">
        <v>20.100000000000001</v>
      </c>
      <c r="T28" s="46"/>
      <c r="U28" s="81">
        <v>11.4</v>
      </c>
      <c r="V28" s="46"/>
      <c r="W28" s="81">
        <v>11.4</v>
      </c>
      <c r="X28" s="47"/>
      <c r="Y28" s="47"/>
      <c r="Z28" s="47"/>
      <c r="AA28" s="46"/>
      <c r="AB28" s="3">
        <v>11.4</v>
      </c>
      <c r="AC28" s="50">
        <v>11.5</v>
      </c>
      <c r="AD28" s="47"/>
      <c r="AE28" s="46"/>
      <c r="AF28" s="4">
        <v>11.6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97">
        <v>13.3</v>
      </c>
      <c r="K32" s="98"/>
      <c r="L32" s="97">
        <v>13.3</v>
      </c>
      <c r="M32" s="98"/>
      <c r="N32" s="97">
        <v>13.3</v>
      </c>
      <c r="O32" s="98"/>
      <c r="P32" s="81">
        <v>13.3</v>
      </c>
      <c r="Q32" s="47"/>
      <c r="R32" s="46"/>
      <c r="S32" s="97">
        <v>13.3</v>
      </c>
      <c r="T32" s="98"/>
      <c r="U32" s="97">
        <v>13.3</v>
      </c>
      <c r="V32" s="98"/>
      <c r="W32" s="81">
        <v>13.3</v>
      </c>
      <c r="X32" s="47"/>
      <c r="Y32" s="47"/>
      <c r="Z32" s="47"/>
      <c r="AA32" s="46"/>
      <c r="AB32" s="3">
        <v>13.3</v>
      </c>
      <c r="AC32" s="97">
        <v>13.3</v>
      </c>
      <c r="AD32" s="99"/>
      <c r="AE32" s="98"/>
      <c r="AF32" s="4">
        <v>13.3</v>
      </c>
    </row>
    <row r="33" spans="5:37" ht="13.15" customHeight="1" x14ac:dyDescent="0.25">
      <c r="E33" s="51" t="s">
        <v>331</v>
      </c>
      <c r="F33" s="47"/>
      <c r="G33" s="47"/>
      <c r="H33" s="47"/>
      <c r="I33" s="49"/>
      <c r="J33" s="82">
        <v>18.399999999999999</v>
      </c>
      <c r="K33" s="46"/>
      <c r="L33" s="82">
        <v>18.399999999999999</v>
      </c>
      <c r="M33" s="46"/>
      <c r="N33" s="82">
        <v>18.5</v>
      </c>
      <c r="O33" s="46"/>
      <c r="P33" s="82">
        <v>18.8</v>
      </c>
      <c r="Q33" s="47"/>
      <c r="R33" s="46"/>
      <c r="S33" s="82">
        <v>19.2</v>
      </c>
      <c r="T33" s="46"/>
      <c r="U33" s="82">
        <v>11</v>
      </c>
      <c r="V33" s="46"/>
      <c r="W33" s="82">
        <v>11</v>
      </c>
      <c r="X33" s="47"/>
      <c r="Y33" s="47"/>
      <c r="Z33" s="47"/>
      <c r="AA33" s="46"/>
      <c r="AB33" s="9">
        <v>11</v>
      </c>
      <c r="AC33" s="52">
        <v>11</v>
      </c>
      <c r="AD33" s="47"/>
      <c r="AE33" s="46"/>
      <c r="AF33" s="10">
        <v>11.1</v>
      </c>
    </row>
    <row r="34" spans="5:37" ht="20.25" customHeight="1" x14ac:dyDescent="0.25">
      <c r="E34" s="48" t="s">
        <v>662</v>
      </c>
      <c r="F34" s="47"/>
      <c r="G34" s="47"/>
      <c r="H34" s="47"/>
      <c r="I34" s="49"/>
      <c r="J34" s="80">
        <v>0.9</v>
      </c>
      <c r="K34" s="46"/>
      <c r="L34" s="80">
        <v>0.9</v>
      </c>
      <c r="M34" s="46"/>
      <c r="N34" s="80">
        <v>0.9</v>
      </c>
      <c r="O34" s="46"/>
      <c r="P34" s="80">
        <v>0.9</v>
      </c>
      <c r="Q34" s="47"/>
      <c r="R34" s="46"/>
      <c r="S34" s="80">
        <v>1</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1">
        <v>5.0999999999999996</v>
      </c>
      <c r="K36" s="46"/>
      <c r="L36" s="81">
        <v>5.0999999999999996</v>
      </c>
      <c r="M36" s="46"/>
      <c r="N36" s="81">
        <v>5.2</v>
      </c>
      <c r="O36" s="46"/>
      <c r="P36" s="81">
        <v>5.5</v>
      </c>
      <c r="Q36" s="47"/>
      <c r="R36" s="46"/>
      <c r="S36" s="81">
        <v>5.9</v>
      </c>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2.2999999999999998</v>
      </c>
      <c r="K39" s="46"/>
      <c r="L39" s="81">
        <v>2.2999999999999998</v>
      </c>
      <c r="M39" s="46"/>
      <c r="N39" s="81">
        <v>2.2999999999999998</v>
      </c>
      <c r="O39" s="46"/>
      <c r="P39" s="81">
        <v>2.2999999999999998</v>
      </c>
      <c r="Q39" s="47"/>
      <c r="R39" s="46"/>
      <c r="S39" s="81">
        <v>2.2999999999999998</v>
      </c>
      <c r="T39" s="46"/>
      <c r="U39" s="81">
        <v>2.2999999999999998</v>
      </c>
      <c r="V39" s="46"/>
      <c r="W39" s="81">
        <v>2.2999999999999998</v>
      </c>
      <c r="X39" s="47"/>
      <c r="Y39" s="47"/>
      <c r="Z39" s="47"/>
      <c r="AA39" s="46"/>
      <c r="AB39" s="3">
        <v>2.2999999999999998</v>
      </c>
      <c r="AC39" s="50">
        <v>2.2999999999999998</v>
      </c>
      <c r="AD39" s="47"/>
      <c r="AE39" s="46"/>
      <c r="AF39" s="4">
        <v>2.2999999999999998</v>
      </c>
    </row>
    <row r="40" spans="5:37" x14ac:dyDescent="0.25">
      <c r="E40" s="48" t="s">
        <v>346</v>
      </c>
      <c r="F40" s="47"/>
      <c r="G40" s="47"/>
      <c r="H40" s="47"/>
      <c r="I40" s="49"/>
      <c r="J40" s="81">
        <v>1.5</v>
      </c>
      <c r="K40" s="46"/>
      <c r="L40" s="81">
        <v>1.5</v>
      </c>
      <c r="M40" s="46"/>
      <c r="N40" s="81">
        <v>1.5</v>
      </c>
      <c r="O40" s="46"/>
      <c r="P40" s="81">
        <v>1.5</v>
      </c>
      <c r="Q40" s="47"/>
      <c r="R40" s="46"/>
      <c r="S40" s="81">
        <v>1.5</v>
      </c>
      <c r="T40" s="46"/>
      <c r="U40" s="81">
        <v>1.5</v>
      </c>
      <c r="V40" s="46"/>
      <c r="W40" s="81">
        <v>1.5</v>
      </c>
      <c r="X40" s="47"/>
      <c r="Y40" s="47"/>
      <c r="Z40" s="47"/>
      <c r="AA40" s="46"/>
      <c r="AB40" s="3">
        <v>1.5</v>
      </c>
      <c r="AC40" s="50">
        <v>1.5</v>
      </c>
      <c r="AD40" s="47"/>
      <c r="AE40" s="46"/>
      <c r="AF40" s="4">
        <v>1.5</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15.6</v>
      </c>
      <c r="K43" s="46"/>
      <c r="L43" s="81">
        <v>15.6</v>
      </c>
      <c r="M43" s="46"/>
      <c r="N43" s="81">
        <v>15.6</v>
      </c>
      <c r="O43" s="46"/>
      <c r="P43" s="81">
        <v>15.6</v>
      </c>
      <c r="Q43" s="47"/>
      <c r="R43" s="46"/>
      <c r="S43" s="81">
        <v>15.6</v>
      </c>
      <c r="T43" s="46"/>
      <c r="U43" s="81">
        <v>15.6</v>
      </c>
      <c r="V43" s="46"/>
      <c r="W43" s="81">
        <v>15.6</v>
      </c>
      <c r="X43" s="47"/>
      <c r="Y43" s="47"/>
      <c r="Z43" s="47"/>
      <c r="AA43" s="46"/>
      <c r="AB43" s="3">
        <v>15.6</v>
      </c>
      <c r="AC43" s="50">
        <v>15.6</v>
      </c>
      <c r="AD43" s="47"/>
      <c r="AE43" s="46"/>
      <c r="AF43" s="4">
        <v>15.6</v>
      </c>
    </row>
    <row r="44" spans="5:37" ht="20.100000000000001" customHeight="1" x14ac:dyDescent="0.25">
      <c r="E44" s="48" t="s">
        <v>310</v>
      </c>
      <c r="F44" s="47"/>
      <c r="G44" s="47"/>
      <c r="H44" s="47"/>
      <c r="I44" s="49"/>
      <c r="J44" s="81">
        <v>7.8</v>
      </c>
      <c r="K44" s="46"/>
      <c r="L44" s="81">
        <v>7.8</v>
      </c>
      <c r="M44" s="46"/>
      <c r="N44" s="81">
        <v>7.8</v>
      </c>
      <c r="O44" s="46"/>
      <c r="P44" s="81">
        <v>7.8</v>
      </c>
      <c r="Q44" s="47"/>
      <c r="R44" s="46"/>
      <c r="S44" s="81">
        <v>7.8</v>
      </c>
      <c r="T44" s="46"/>
      <c r="U44" s="81">
        <v>7.8</v>
      </c>
      <c r="V44" s="46"/>
      <c r="W44" s="81">
        <v>7.8</v>
      </c>
      <c r="X44" s="47"/>
      <c r="Y44" s="47"/>
      <c r="Z44" s="47"/>
      <c r="AA44" s="46"/>
      <c r="AB44" s="3">
        <v>7.8</v>
      </c>
      <c r="AC44" s="50">
        <v>7.8</v>
      </c>
      <c r="AD44" s="47"/>
      <c r="AE44" s="46"/>
      <c r="AF44" s="4">
        <v>7.8</v>
      </c>
      <c r="AK44" s="22"/>
    </row>
    <row r="45" spans="5:37" x14ac:dyDescent="0.25">
      <c r="E45" s="48" t="s">
        <v>355</v>
      </c>
      <c r="F45" s="47"/>
      <c r="G45" s="47"/>
      <c r="H45" s="47"/>
      <c r="I45" s="49"/>
      <c r="J45" s="102">
        <v>1.2999999999999998</v>
      </c>
      <c r="K45" s="46"/>
      <c r="L45" s="102">
        <v>1.2999999999999998</v>
      </c>
      <c r="M45" s="46"/>
      <c r="N45" s="102">
        <v>1.4000000000000004</v>
      </c>
      <c r="O45" s="46"/>
      <c r="P45" s="80">
        <v>1.2999999999999998</v>
      </c>
      <c r="Q45" s="47"/>
      <c r="R45" s="46"/>
      <c r="S45" s="102">
        <v>2.1000000000000005</v>
      </c>
      <c r="T45" s="46"/>
      <c r="U45" s="80"/>
      <c r="V45" s="46"/>
      <c r="W45" s="80"/>
      <c r="X45" s="47"/>
      <c r="Y45" s="47"/>
      <c r="Z45" s="47"/>
      <c r="AA45" s="46"/>
      <c r="AB45" s="5"/>
      <c r="AC45" s="45"/>
      <c r="AD45" s="47"/>
      <c r="AE45" s="46"/>
      <c r="AF45" s="6"/>
    </row>
    <row r="46" spans="5:37" x14ac:dyDescent="0.25">
      <c r="E46" s="48" t="s">
        <v>357</v>
      </c>
      <c r="F46" s="47"/>
      <c r="G46" s="47"/>
      <c r="H46" s="47"/>
      <c r="I46" s="49"/>
      <c r="J46" s="102">
        <v>1.2999999999999998</v>
      </c>
      <c r="K46" s="46"/>
      <c r="L46" s="102">
        <v>1.2999999999999998</v>
      </c>
      <c r="M46" s="46"/>
      <c r="N46" s="102">
        <v>1.4000000000000004</v>
      </c>
      <c r="O46" s="46"/>
      <c r="P46" s="80">
        <v>1.2999999999999998</v>
      </c>
      <c r="Q46" s="47"/>
      <c r="R46" s="46"/>
      <c r="S46" s="102">
        <v>2.1000000000000005</v>
      </c>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ht="15" customHeight="1" x14ac:dyDescent="0.25">
      <c r="E48" s="41" t="s">
        <v>361</v>
      </c>
      <c r="F48" s="42"/>
      <c r="G48" s="42"/>
      <c r="H48" s="42"/>
      <c r="I48" s="43"/>
      <c r="J48" s="86" t="s">
        <v>893</v>
      </c>
      <c r="K48" s="37"/>
      <c r="L48" s="86" t="s">
        <v>893</v>
      </c>
      <c r="M48" s="37"/>
      <c r="N48" s="86" t="s">
        <v>893</v>
      </c>
      <c r="O48" s="37"/>
      <c r="P48" s="86" t="s">
        <v>893</v>
      </c>
      <c r="Q48" s="100"/>
      <c r="R48" s="101"/>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J2DAC7vVTDe9ThKivsfDB2ka63zWwBKuZwAHKagTSddpmPUfcilcup2aVP8K1y15XnFMQJKHX4Cg+nS9jvnhA==" saltValue="2qNziPuhDy6qBhv4/7IFp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D7BB43A-6562-4A81-8C69-42F58B5AC3D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PLAN - Planella (33/11kV)</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K53"/>
  <sheetViews>
    <sheetView showGridLines="0" topLeftCell="A28"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1599</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1601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13.5</v>
      </c>
      <c r="K26" s="46"/>
      <c r="L26" s="81">
        <v>13.5</v>
      </c>
      <c r="M26" s="46"/>
      <c r="N26" s="81">
        <v>13.5</v>
      </c>
      <c r="O26" s="46"/>
      <c r="P26" s="81">
        <v>13.5</v>
      </c>
      <c r="Q26" s="47"/>
      <c r="R26" s="46"/>
      <c r="S26" s="81">
        <v>13.5</v>
      </c>
      <c r="T26" s="46"/>
      <c r="U26" s="81">
        <v>13.5</v>
      </c>
      <c r="V26" s="46"/>
      <c r="W26" s="81">
        <v>13.5</v>
      </c>
      <c r="X26" s="47"/>
      <c r="Y26" s="47"/>
      <c r="Z26" s="47"/>
      <c r="AA26" s="46"/>
      <c r="AB26" s="3">
        <v>13.5</v>
      </c>
      <c r="AC26" s="50">
        <v>13.5</v>
      </c>
      <c r="AD26" s="47"/>
      <c r="AE26" s="46"/>
      <c r="AF26" s="4">
        <v>13.5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7.8</v>
      </c>
      <c r="K28" s="46"/>
      <c r="L28" s="81">
        <v>7.7</v>
      </c>
      <c r="M28" s="46"/>
      <c r="N28" s="81">
        <v>7.7</v>
      </c>
      <c r="O28" s="46"/>
      <c r="P28" s="81">
        <v>7.7</v>
      </c>
      <c r="Q28" s="47"/>
      <c r="R28" s="46"/>
      <c r="S28" s="81">
        <v>7.8</v>
      </c>
      <c r="T28" s="46"/>
      <c r="U28" s="81">
        <v>5</v>
      </c>
      <c r="V28" s="46"/>
      <c r="W28" s="81">
        <v>5</v>
      </c>
      <c r="X28" s="47"/>
      <c r="Y28" s="47"/>
      <c r="Z28" s="47"/>
      <c r="AA28" s="46"/>
      <c r="AB28" s="3">
        <v>5</v>
      </c>
      <c r="AC28" s="50">
        <v>4.9000000000000004</v>
      </c>
      <c r="AD28" s="47"/>
      <c r="AE28" s="46"/>
      <c r="AF28" s="4">
        <v>4.9000000000000004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0.99199999999999999</v>
      </c>
      <c r="K31" s="46"/>
      <c r="L31" s="83">
        <v>0.99199999999999999</v>
      </c>
      <c r="M31" s="46"/>
      <c r="N31" s="83">
        <v>0.99199999999999999</v>
      </c>
      <c r="O31" s="46"/>
      <c r="P31" s="83">
        <v>0.99199999999999999</v>
      </c>
      <c r="Q31" s="47"/>
      <c r="R31" s="46"/>
      <c r="S31" s="83">
        <v>0.99199999999999999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9</v>
      </c>
      <c r="K32" s="46"/>
      <c r="L32" s="81">
        <v>9</v>
      </c>
      <c r="M32" s="46"/>
      <c r="N32" s="81">
        <v>9</v>
      </c>
      <c r="O32" s="46"/>
      <c r="P32" s="81">
        <v>9</v>
      </c>
      <c r="Q32" s="47"/>
      <c r="R32" s="46"/>
      <c r="S32" s="81">
        <v>9</v>
      </c>
      <c r="T32" s="46"/>
      <c r="U32" s="81">
        <v>9</v>
      </c>
      <c r="V32" s="46"/>
      <c r="W32" s="81">
        <v>9</v>
      </c>
      <c r="X32" s="47"/>
      <c r="Y32" s="47"/>
      <c r="Z32" s="47"/>
      <c r="AA32" s="46"/>
      <c r="AB32" s="3">
        <v>9</v>
      </c>
      <c r="AC32" s="50">
        <v>9</v>
      </c>
      <c r="AD32" s="47"/>
      <c r="AE32" s="46"/>
      <c r="AF32" s="4">
        <v>9</v>
      </c>
    </row>
    <row r="33" spans="5:37" ht="13.15" customHeight="1" x14ac:dyDescent="0.25">
      <c r="E33" s="51" t="s">
        <v>331</v>
      </c>
      <c r="F33" s="47"/>
      <c r="G33" s="47"/>
      <c r="H33" s="47"/>
      <c r="I33" s="49"/>
      <c r="J33" s="82">
        <v>7.3</v>
      </c>
      <c r="K33" s="46"/>
      <c r="L33" s="82">
        <v>7.2</v>
      </c>
      <c r="M33" s="46"/>
      <c r="N33" s="82">
        <v>7.2</v>
      </c>
      <c r="O33" s="46"/>
      <c r="P33" s="82">
        <v>7.2</v>
      </c>
      <c r="Q33" s="47"/>
      <c r="R33" s="46"/>
      <c r="S33" s="82">
        <v>7.3</v>
      </c>
      <c r="T33" s="46"/>
      <c r="U33" s="82">
        <v>4.8</v>
      </c>
      <c r="V33" s="46"/>
      <c r="W33" s="82">
        <v>4.8</v>
      </c>
      <c r="X33" s="47"/>
      <c r="Y33" s="47"/>
      <c r="Z33" s="47"/>
      <c r="AA33" s="46"/>
      <c r="AB33" s="9">
        <v>4.7</v>
      </c>
      <c r="AC33" s="52">
        <v>4.7</v>
      </c>
      <c r="AD33" s="47"/>
      <c r="AE33" s="46"/>
      <c r="AF33" s="10">
        <v>4.7</v>
      </c>
    </row>
    <row r="34" spans="5:37" ht="20.25" customHeight="1" x14ac:dyDescent="0.25">
      <c r="E34" s="48" t="s">
        <v>662</v>
      </c>
      <c r="F34" s="47"/>
      <c r="G34" s="47"/>
      <c r="H34" s="47"/>
      <c r="I34" s="49"/>
      <c r="J34" s="80">
        <v>0.4</v>
      </c>
      <c r="K34" s="46"/>
      <c r="L34" s="80">
        <v>0.4</v>
      </c>
      <c r="M34" s="46"/>
      <c r="N34" s="80">
        <v>0.4</v>
      </c>
      <c r="O34" s="46"/>
      <c r="P34" s="80">
        <v>0.4</v>
      </c>
      <c r="Q34" s="47"/>
      <c r="R34" s="46"/>
      <c r="S34" s="80">
        <v>0.4</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8Hvnt963XWShrffiwCFfnWoez5oem6XK1sqNbFUhsS2qPug5ljRDvxwivXDvGtEd08PUDBc7IgeaTLK/dBfuA==" saltValue="j7+hXO7zYAwaB0dqVS11b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DEF1967-4706-4942-84DB-C96D74505AB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PLEY - Pleystowe (33/11kV)</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AK53"/>
  <sheetViews>
    <sheetView showGridLines="0" topLeftCell="A28" zoomScale="160" zoomScaleNormal="160" workbookViewId="0">
      <selection activeCell="AK43" sqref="AK43: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1603</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1605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1606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84.6</v>
      </c>
      <c r="K26" s="46"/>
      <c r="L26" s="81">
        <v>84.6</v>
      </c>
      <c r="M26" s="46"/>
      <c r="N26" s="81">
        <v>84.6</v>
      </c>
      <c r="O26" s="46"/>
      <c r="P26" s="81">
        <v>84.6</v>
      </c>
      <c r="Q26" s="47"/>
      <c r="R26" s="46"/>
      <c r="S26" s="81">
        <v>84.6</v>
      </c>
      <c r="T26" s="46"/>
      <c r="U26" s="81">
        <v>95.7</v>
      </c>
      <c r="V26" s="46"/>
      <c r="W26" s="81">
        <v>95.7</v>
      </c>
      <c r="X26" s="47"/>
      <c r="Y26" s="47"/>
      <c r="Z26" s="47"/>
      <c r="AA26" s="46"/>
      <c r="AB26" s="3">
        <v>95.7</v>
      </c>
      <c r="AC26" s="50">
        <v>95.7</v>
      </c>
      <c r="AD26" s="47"/>
      <c r="AE26" s="46"/>
      <c r="AF26" s="4">
        <v>95.7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21.8</v>
      </c>
      <c r="K28" s="46"/>
      <c r="L28" s="81">
        <v>21.1</v>
      </c>
      <c r="M28" s="46"/>
      <c r="N28" s="81">
        <v>20.9</v>
      </c>
      <c r="O28" s="46"/>
      <c r="P28" s="81">
        <v>20.8</v>
      </c>
      <c r="Q28" s="47"/>
      <c r="R28" s="46"/>
      <c r="S28" s="81">
        <v>20.9</v>
      </c>
      <c r="T28" s="46"/>
      <c r="U28" s="81">
        <v>18.7</v>
      </c>
      <c r="V28" s="46"/>
      <c r="W28" s="81">
        <v>18.399999999999999</v>
      </c>
      <c r="X28" s="47"/>
      <c r="Y28" s="47"/>
      <c r="Z28" s="47"/>
      <c r="AA28" s="46"/>
      <c r="AB28" s="3">
        <v>18.100000000000001</v>
      </c>
      <c r="AC28" s="50">
        <v>18</v>
      </c>
      <c r="AD28" s="47"/>
      <c r="AE28" s="46"/>
      <c r="AF28" s="4">
        <v>17.899999999999999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47.6</v>
      </c>
      <c r="K32" s="46"/>
      <c r="L32" s="81">
        <v>47.6</v>
      </c>
      <c r="M32" s="46"/>
      <c r="N32" s="81">
        <v>47.6</v>
      </c>
      <c r="O32" s="46"/>
      <c r="P32" s="81">
        <v>47.6</v>
      </c>
      <c r="Q32" s="47"/>
      <c r="R32" s="46"/>
      <c r="S32" s="81">
        <v>47.6</v>
      </c>
      <c r="T32" s="46"/>
      <c r="U32" s="81">
        <v>47.8</v>
      </c>
      <c r="V32" s="46"/>
      <c r="W32" s="81">
        <v>47.8</v>
      </c>
      <c r="X32" s="47"/>
      <c r="Y32" s="47"/>
      <c r="Z32" s="47"/>
      <c r="AA32" s="46"/>
      <c r="AB32" s="3">
        <v>47.8</v>
      </c>
      <c r="AC32" s="50">
        <v>47.8</v>
      </c>
      <c r="AD32" s="47"/>
      <c r="AE32" s="46"/>
      <c r="AF32" s="4">
        <v>47.8</v>
      </c>
    </row>
    <row r="33" spans="5:37" ht="13.15" customHeight="1" x14ac:dyDescent="0.25">
      <c r="E33" s="51" t="s">
        <v>331</v>
      </c>
      <c r="F33" s="47"/>
      <c r="G33" s="47"/>
      <c r="H33" s="47"/>
      <c r="I33" s="49"/>
      <c r="J33" s="82">
        <v>20.3</v>
      </c>
      <c r="K33" s="46"/>
      <c r="L33" s="82">
        <v>19.7</v>
      </c>
      <c r="M33" s="46"/>
      <c r="N33" s="82">
        <v>19.5</v>
      </c>
      <c r="O33" s="46"/>
      <c r="P33" s="82">
        <v>19.5</v>
      </c>
      <c r="Q33" s="47"/>
      <c r="R33" s="46"/>
      <c r="S33" s="82">
        <v>19.600000000000001</v>
      </c>
      <c r="T33" s="46"/>
      <c r="U33" s="82">
        <v>17.899999999999999</v>
      </c>
      <c r="V33" s="46"/>
      <c r="W33" s="82">
        <v>17.5</v>
      </c>
      <c r="X33" s="47"/>
      <c r="Y33" s="47"/>
      <c r="Z33" s="47"/>
      <c r="AA33" s="46"/>
      <c r="AB33" s="9">
        <v>17.3</v>
      </c>
      <c r="AC33" s="52">
        <v>17.2</v>
      </c>
      <c r="AD33" s="47"/>
      <c r="AE33" s="46"/>
      <c r="AF33" s="10">
        <v>17.100000000000001</v>
      </c>
    </row>
    <row r="34" spans="5:37" ht="20.25" customHeight="1" x14ac:dyDescent="0.25">
      <c r="E34" s="48" t="s">
        <v>662</v>
      </c>
      <c r="F34" s="47"/>
      <c r="G34" s="47"/>
      <c r="H34" s="47"/>
      <c r="I34" s="49"/>
      <c r="J34" s="80">
        <v>1</v>
      </c>
      <c r="K34" s="46"/>
      <c r="L34" s="80">
        <v>1</v>
      </c>
      <c r="M34" s="46"/>
      <c r="N34" s="80">
        <v>1</v>
      </c>
      <c r="O34" s="46"/>
      <c r="P34" s="80">
        <v>1</v>
      </c>
      <c r="Q34" s="47"/>
      <c r="R34" s="46"/>
      <c r="S34" s="80">
        <v>1</v>
      </c>
      <c r="T34" s="46"/>
      <c r="U34" s="80">
        <v>0.9</v>
      </c>
      <c r="V34" s="46"/>
      <c r="W34" s="80">
        <v>0.9</v>
      </c>
      <c r="X34" s="47"/>
      <c r="Y34" s="47"/>
      <c r="Z34" s="47"/>
      <c r="AA34" s="46"/>
      <c r="AB34" s="5">
        <v>0.9</v>
      </c>
      <c r="AC34" s="45">
        <v>0.9</v>
      </c>
      <c r="AD34" s="47"/>
      <c r="AE34" s="46"/>
      <c r="AF34" s="6">
        <v>0.9</v>
      </c>
    </row>
    <row r="35" spans="5:37"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50</v>
      </c>
      <c r="K43" s="46"/>
      <c r="L43" s="81">
        <v>50</v>
      </c>
      <c r="M43" s="46"/>
      <c r="N43" s="81">
        <v>50</v>
      </c>
      <c r="O43" s="46"/>
      <c r="P43" s="81">
        <v>50</v>
      </c>
      <c r="Q43" s="47"/>
      <c r="R43" s="46"/>
      <c r="S43" s="81">
        <v>50</v>
      </c>
      <c r="T43" s="46"/>
      <c r="U43" s="81">
        <v>50</v>
      </c>
      <c r="V43" s="46"/>
      <c r="W43" s="81">
        <v>50</v>
      </c>
      <c r="X43" s="47"/>
      <c r="Y43" s="47"/>
      <c r="Z43" s="47"/>
      <c r="AA43" s="46"/>
      <c r="AB43" s="3">
        <v>50</v>
      </c>
      <c r="AC43" s="50">
        <v>50</v>
      </c>
      <c r="AD43" s="47"/>
      <c r="AE43" s="46"/>
      <c r="AF43" s="4">
        <v>50</v>
      </c>
    </row>
    <row r="44" spans="5:37" ht="20.100000000000001" customHeight="1" x14ac:dyDescent="0.25">
      <c r="E44" s="48" t="s">
        <v>310</v>
      </c>
      <c r="F44" s="47"/>
      <c r="G44" s="47"/>
      <c r="H44" s="47"/>
      <c r="I44" s="49"/>
      <c r="J44" s="81">
        <v>25</v>
      </c>
      <c r="K44" s="46"/>
      <c r="L44" s="81">
        <v>25</v>
      </c>
      <c r="M44" s="46"/>
      <c r="N44" s="81">
        <v>25</v>
      </c>
      <c r="O44" s="46"/>
      <c r="P44" s="81">
        <v>25</v>
      </c>
      <c r="Q44" s="47"/>
      <c r="R44" s="46"/>
      <c r="S44" s="81">
        <v>25</v>
      </c>
      <c r="T44" s="46"/>
      <c r="U44" s="81">
        <v>25</v>
      </c>
      <c r="V44" s="46"/>
      <c r="W44" s="81">
        <v>25</v>
      </c>
      <c r="X44" s="47"/>
      <c r="Y44" s="47"/>
      <c r="Z44" s="47"/>
      <c r="AA44" s="46"/>
      <c r="AB44" s="3">
        <v>25</v>
      </c>
      <c r="AC44" s="50">
        <v>25</v>
      </c>
      <c r="AD44" s="47"/>
      <c r="AE44" s="46"/>
      <c r="AF44" s="4">
        <v>25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KdUhiNEMJKhj9bMLLW0OsgM0n7tPKU0tWy7xwhVGvlkmAaECK6XxHo5ATLKzGAteE5u0/P5Td5wJ57IEX1fpg==" saltValue="y1rgU+0PrfqV2T0pqvhe0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72A876F-D881-403E-8D91-D8BC2C478C8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POVE - Point Vernon (66/11kV)</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AK53"/>
  <sheetViews>
    <sheetView showGridLines="0" topLeftCell="A31" zoomScale="145" zoomScaleNormal="145" workbookViewId="0">
      <selection activeCell="AJ43" sqref="AJ43: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1607</v>
      </c>
      <c r="J3" s="69"/>
      <c r="K3" s="69"/>
      <c r="L3" s="69"/>
      <c r="M3" s="69"/>
      <c r="N3" s="69"/>
      <c r="O3" s="69"/>
      <c r="P3" s="69"/>
      <c r="Q3" s="69"/>
      <c r="R3" s="69"/>
      <c r="S3" s="69"/>
      <c r="V3" s="71" t="s">
        <v>645</v>
      </c>
      <c r="W3" s="69"/>
      <c r="Y3" s="72" t="s">
        <v>1608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1609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1610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1611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7.1</v>
      </c>
      <c r="K26" s="46"/>
      <c r="L26" s="81">
        <v>7.1</v>
      </c>
      <c r="M26" s="46"/>
      <c r="N26" s="81">
        <v>7.1</v>
      </c>
      <c r="O26" s="46"/>
      <c r="P26" s="81">
        <v>7.1</v>
      </c>
      <c r="Q26" s="47"/>
      <c r="R26" s="46"/>
      <c r="S26" s="81">
        <v>7.1</v>
      </c>
      <c r="T26" s="46"/>
      <c r="U26" s="81">
        <v>7.5</v>
      </c>
      <c r="V26" s="46"/>
      <c r="W26" s="81">
        <v>7.5</v>
      </c>
      <c r="X26" s="47"/>
      <c r="Y26" s="47"/>
      <c r="Z26" s="47"/>
      <c r="AA26" s="46"/>
      <c r="AB26" s="3">
        <v>7.5</v>
      </c>
      <c r="AC26" s="50">
        <v>7.5</v>
      </c>
      <c r="AD26" s="47"/>
      <c r="AE26" s="46"/>
      <c r="AF26" s="4">
        <v>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3.1</v>
      </c>
      <c r="K28" s="46"/>
      <c r="L28" s="81">
        <v>3</v>
      </c>
      <c r="M28" s="46"/>
      <c r="N28" s="81">
        <v>3</v>
      </c>
      <c r="O28" s="46"/>
      <c r="P28" s="81">
        <v>3</v>
      </c>
      <c r="Q28" s="47"/>
      <c r="R28" s="46"/>
      <c r="S28" s="81">
        <v>3.1</v>
      </c>
      <c r="T28" s="46"/>
      <c r="U28" s="81">
        <v>2.5</v>
      </c>
      <c r="V28" s="46"/>
      <c r="W28" s="81">
        <v>2.5</v>
      </c>
      <c r="X28" s="47"/>
      <c r="Y28" s="47"/>
      <c r="Z28" s="47"/>
      <c r="AA28" s="46"/>
      <c r="AB28" s="3">
        <v>2.5</v>
      </c>
      <c r="AC28" s="50">
        <v>2.5</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0.89400000000000002</v>
      </c>
      <c r="K31" s="46"/>
      <c r="L31" s="83">
        <v>0.89400000000000002</v>
      </c>
      <c r="M31" s="46"/>
      <c r="N31" s="83">
        <v>0.89400000000000002</v>
      </c>
      <c r="O31" s="46"/>
      <c r="P31" s="83">
        <v>0.89400000000000002</v>
      </c>
      <c r="Q31" s="47"/>
      <c r="R31" s="46"/>
      <c r="S31" s="83">
        <v>0.89400000000000002</v>
      </c>
      <c r="T31" s="46"/>
      <c r="U31" s="83">
        <v>0.96899999999999997</v>
      </c>
      <c r="V31" s="46"/>
      <c r="W31" s="83">
        <v>0.96899999999999997</v>
      </c>
      <c r="X31" s="47"/>
      <c r="Y31" s="47"/>
      <c r="Z31" s="47"/>
      <c r="AA31" s="46"/>
      <c r="AB31" s="7">
        <v>0.96899999999999997</v>
      </c>
      <c r="AC31" s="53">
        <v>0.96899999999999997</v>
      </c>
      <c r="AD31" s="47"/>
      <c r="AE31" s="46"/>
      <c r="AF31" s="8">
        <v>0.96899999999999997</v>
      </c>
    </row>
    <row r="32" spans="4:32" ht="13.15" customHeight="1" x14ac:dyDescent="0.25">
      <c r="E32" s="48" t="s">
        <v>329</v>
      </c>
      <c r="F32" s="47"/>
      <c r="G32" s="47"/>
      <c r="H32" s="47"/>
      <c r="I32" s="49"/>
      <c r="J32" s="81">
        <v>3.9</v>
      </c>
      <c r="K32" s="46"/>
      <c r="L32" s="81">
        <v>3.9</v>
      </c>
      <c r="M32" s="46"/>
      <c r="N32" s="81">
        <v>3.9</v>
      </c>
      <c r="O32" s="46"/>
      <c r="P32" s="81">
        <v>3.9</v>
      </c>
      <c r="Q32" s="47"/>
      <c r="R32" s="46"/>
      <c r="S32" s="81">
        <v>3.9</v>
      </c>
      <c r="T32" s="46"/>
      <c r="U32" s="81">
        <v>4</v>
      </c>
      <c r="V32" s="46"/>
      <c r="W32" s="81">
        <v>4</v>
      </c>
      <c r="X32" s="47"/>
      <c r="Y32" s="47"/>
      <c r="Z32" s="47"/>
      <c r="AA32" s="46"/>
      <c r="AB32" s="3">
        <v>4</v>
      </c>
      <c r="AC32" s="50">
        <v>4</v>
      </c>
      <c r="AD32" s="47"/>
      <c r="AE32" s="46"/>
      <c r="AF32" s="4">
        <v>4</v>
      </c>
    </row>
    <row r="33" spans="5:37" ht="13.15" customHeight="1" x14ac:dyDescent="0.25">
      <c r="E33" s="51" t="s">
        <v>331</v>
      </c>
      <c r="F33" s="47"/>
      <c r="G33" s="47"/>
      <c r="H33" s="47"/>
      <c r="I33" s="49"/>
      <c r="J33" s="82">
        <v>2.9</v>
      </c>
      <c r="K33" s="46"/>
      <c r="L33" s="82">
        <v>2.9</v>
      </c>
      <c r="M33" s="46"/>
      <c r="N33" s="82">
        <v>2.9</v>
      </c>
      <c r="O33" s="46"/>
      <c r="P33" s="82">
        <v>2.9</v>
      </c>
      <c r="Q33" s="47"/>
      <c r="R33" s="46"/>
      <c r="S33" s="82">
        <v>2.9</v>
      </c>
      <c r="T33" s="46"/>
      <c r="U33" s="82">
        <v>2.4</v>
      </c>
      <c r="V33" s="46"/>
      <c r="W33" s="82">
        <v>2.4</v>
      </c>
      <c r="X33" s="47"/>
      <c r="Y33" s="47"/>
      <c r="Z33" s="47"/>
      <c r="AA33" s="46"/>
      <c r="AB33" s="9">
        <v>2.4</v>
      </c>
      <c r="AC33" s="52">
        <v>2.4</v>
      </c>
      <c r="AD33" s="47"/>
      <c r="AE33" s="46"/>
      <c r="AF33" s="10">
        <v>2.4</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1612</v>
      </c>
      <c r="K35" s="46"/>
      <c r="L35" s="80" t="s">
        <v>1612</v>
      </c>
      <c r="M35" s="46"/>
      <c r="N35" s="80" t="s">
        <v>1612</v>
      </c>
      <c r="O35" s="46"/>
      <c r="P35" s="80" t="s">
        <v>1612</v>
      </c>
      <c r="Q35" s="47"/>
      <c r="R35" s="46"/>
      <c r="S35" s="80" t="s">
        <v>1612</v>
      </c>
      <c r="T35" s="46"/>
      <c r="U35" s="80" t="s">
        <v>1612</v>
      </c>
      <c r="V35" s="46"/>
      <c r="W35" s="80" t="s">
        <v>1612</v>
      </c>
      <c r="X35" s="47"/>
      <c r="Y35" s="47"/>
      <c r="Z35" s="47"/>
      <c r="AA35" s="46"/>
      <c r="AB35" s="5" t="s">
        <v>1612</v>
      </c>
      <c r="AC35" s="45" t="s">
        <v>1612</v>
      </c>
      <c r="AD35" s="47"/>
      <c r="AE35" s="46"/>
      <c r="AF35" s="6" t="s">
        <v>1612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0.5</v>
      </c>
      <c r="K39" s="46"/>
      <c r="L39" s="81">
        <v>0.5</v>
      </c>
      <c r="M39" s="46"/>
      <c r="N39" s="81">
        <v>0.5</v>
      </c>
      <c r="O39" s="46"/>
      <c r="P39" s="81">
        <v>0.5</v>
      </c>
      <c r="Q39" s="47"/>
      <c r="R39" s="46"/>
      <c r="S39" s="81">
        <v>0.5</v>
      </c>
      <c r="T39" s="46"/>
      <c r="U39" s="81">
        <v>0.5</v>
      </c>
      <c r="V39" s="46"/>
      <c r="W39" s="81">
        <v>0.5</v>
      </c>
      <c r="X39" s="47"/>
      <c r="Y39" s="47"/>
      <c r="Z39" s="47"/>
      <c r="AA39" s="46"/>
      <c r="AB39" s="3">
        <v>0.5</v>
      </c>
      <c r="AC39" s="50">
        <v>0.5</v>
      </c>
      <c r="AD39" s="47"/>
      <c r="AE39" s="46"/>
      <c r="AF39" s="4">
        <v>0.5</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7"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7mpJuRTBV2Lx88Qu1Wd0jeQSwpnfXqvDjMd7t5iPfndThKM2TR+/S+SNC4s6f+s9MDJVCj9TuSCiS+fD7V6aQ==" saltValue="TBPZ8Gl/xHXgixPjStBf9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23E0488-7832-47C4-B036-4765C5BD15B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POZI - Pozieres (33/11kV)</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AJ53"/>
  <sheetViews>
    <sheetView showGridLines="0" topLeftCell="A37"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1613</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1615</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1616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14.4</v>
      </c>
      <c r="K26" s="46"/>
      <c r="L26" s="81">
        <v>14.4</v>
      </c>
      <c r="M26" s="46"/>
      <c r="N26" s="81">
        <v>14.4</v>
      </c>
      <c r="O26" s="46"/>
      <c r="P26" s="81">
        <v>14.4</v>
      </c>
      <c r="Q26" s="47"/>
      <c r="R26" s="46"/>
      <c r="S26" s="81">
        <v>14.4</v>
      </c>
      <c r="T26" s="46"/>
      <c r="U26" s="81">
        <v>15.2</v>
      </c>
      <c r="V26" s="46"/>
      <c r="W26" s="81">
        <v>15.2</v>
      </c>
      <c r="X26" s="47"/>
      <c r="Y26" s="47"/>
      <c r="Z26" s="47"/>
      <c r="AA26" s="46"/>
      <c r="AB26" s="3">
        <v>15.2</v>
      </c>
      <c r="AC26" s="50">
        <v>15.2</v>
      </c>
      <c r="AD26" s="47"/>
      <c r="AE26" s="46"/>
      <c r="AF26" s="4">
        <v>15.2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5.7</v>
      </c>
      <c r="K28" s="46"/>
      <c r="L28" s="81">
        <v>5.6</v>
      </c>
      <c r="M28" s="46"/>
      <c r="N28" s="81">
        <v>5.6</v>
      </c>
      <c r="O28" s="46"/>
      <c r="P28" s="81">
        <v>5.6</v>
      </c>
      <c r="Q28" s="47"/>
      <c r="R28" s="46"/>
      <c r="S28" s="81">
        <v>5.7</v>
      </c>
      <c r="T28" s="46"/>
      <c r="U28" s="81">
        <v>4.4000000000000004</v>
      </c>
      <c r="V28" s="46"/>
      <c r="W28" s="81">
        <v>4.4000000000000004</v>
      </c>
      <c r="X28" s="47"/>
      <c r="Y28" s="47"/>
      <c r="Z28" s="47"/>
      <c r="AA28" s="46"/>
      <c r="AB28" s="3">
        <v>4.3</v>
      </c>
      <c r="AC28" s="50">
        <v>4.3</v>
      </c>
      <c r="AD28" s="47"/>
      <c r="AE28" s="46"/>
      <c r="AF28" s="4">
        <v>4.3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0.873</v>
      </c>
      <c r="K31" s="46"/>
      <c r="L31" s="83">
        <v>0.873</v>
      </c>
      <c r="M31" s="46"/>
      <c r="N31" s="83">
        <v>0.873</v>
      </c>
      <c r="O31" s="46"/>
      <c r="P31" s="83">
        <v>0.873</v>
      </c>
      <c r="Q31" s="47"/>
      <c r="R31" s="46"/>
      <c r="S31" s="83">
        <v>0.873</v>
      </c>
      <c r="T31" s="46"/>
      <c r="U31" s="83">
        <v>0.92600000000000005</v>
      </c>
      <c r="V31" s="46"/>
      <c r="W31" s="83">
        <v>0.92600000000000005</v>
      </c>
      <c r="X31" s="47"/>
      <c r="Y31" s="47"/>
      <c r="Z31" s="47"/>
      <c r="AA31" s="46"/>
      <c r="AB31" s="7">
        <v>0.92600000000000005</v>
      </c>
      <c r="AC31" s="53">
        <v>0.92600000000000005</v>
      </c>
      <c r="AD31" s="47"/>
      <c r="AE31" s="46"/>
      <c r="AF31" s="8">
        <v>0.92600000000000005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5.5</v>
      </c>
      <c r="K33" s="46"/>
      <c r="L33" s="82">
        <v>5.5</v>
      </c>
      <c r="M33" s="46"/>
      <c r="N33" s="82">
        <v>5.5</v>
      </c>
      <c r="O33" s="46"/>
      <c r="P33" s="82">
        <v>5.5</v>
      </c>
      <c r="Q33" s="47"/>
      <c r="R33" s="46"/>
      <c r="S33" s="82">
        <v>5.5</v>
      </c>
      <c r="T33" s="46"/>
      <c r="U33" s="82">
        <v>4.3</v>
      </c>
      <c r="V33" s="46"/>
      <c r="W33" s="82">
        <v>4.3</v>
      </c>
      <c r="X33" s="47"/>
      <c r="Y33" s="47"/>
      <c r="Z33" s="47"/>
      <c r="AA33" s="46"/>
      <c r="AB33" s="9">
        <v>4.2</v>
      </c>
      <c r="AC33" s="52">
        <v>4.2</v>
      </c>
      <c r="AD33" s="47"/>
      <c r="AE33" s="46"/>
      <c r="AF33" s="10">
        <v>4.2</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5.5</v>
      </c>
      <c r="K36" s="46"/>
      <c r="L36" s="81">
        <v>5.5</v>
      </c>
      <c r="M36" s="46"/>
      <c r="N36" s="81">
        <v>5.5</v>
      </c>
      <c r="O36" s="46"/>
      <c r="P36" s="81">
        <v>5.5</v>
      </c>
      <c r="Q36" s="47"/>
      <c r="R36" s="46"/>
      <c r="S36" s="81">
        <v>5.5</v>
      </c>
      <c r="T36" s="46"/>
      <c r="U36" s="81">
        <v>4.3</v>
      </c>
      <c r="V36" s="46"/>
      <c r="W36" s="81">
        <v>4.3</v>
      </c>
      <c r="X36" s="47"/>
      <c r="Y36" s="47"/>
      <c r="Z36" s="47"/>
      <c r="AA36" s="46"/>
      <c r="AB36" s="3">
        <v>4.2</v>
      </c>
      <c r="AC36" s="50">
        <v>4.2</v>
      </c>
      <c r="AD36" s="47"/>
      <c r="AE36" s="46"/>
      <c r="AF36" s="4">
        <v>4.2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1.8</v>
      </c>
      <c r="K39" s="46"/>
      <c r="L39" s="81">
        <v>1.8</v>
      </c>
      <c r="M39" s="46"/>
      <c r="N39" s="81">
        <v>1.8</v>
      </c>
      <c r="O39" s="46"/>
      <c r="P39" s="81">
        <v>1.8</v>
      </c>
      <c r="Q39" s="47"/>
      <c r="R39" s="46"/>
      <c r="S39" s="81">
        <v>1.8</v>
      </c>
      <c r="T39" s="46"/>
      <c r="U39" s="81">
        <v>1.8</v>
      </c>
      <c r="V39" s="46"/>
      <c r="W39" s="81">
        <v>1.8</v>
      </c>
      <c r="X39" s="47"/>
      <c r="Y39" s="47"/>
      <c r="Z39" s="47"/>
      <c r="AA39" s="46"/>
      <c r="AB39" s="3">
        <v>1.8</v>
      </c>
      <c r="AC39" s="50">
        <v>1.8</v>
      </c>
      <c r="AD39" s="47"/>
      <c r="AE39" s="46"/>
      <c r="AF39" s="4">
        <v>1.8</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2.2999999523162802</v>
      </c>
      <c r="K42" s="46"/>
      <c r="L42" s="81">
        <v>2.2999999523162802</v>
      </c>
      <c r="M42" s="46"/>
      <c r="N42" s="81">
        <v>2.2999999523162802</v>
      </c>
      <c r="O42" s="46"/>
      <c r="P42" s="81">
        <v>2.2999999523162802</v>
      </c>
      <c r="Q42" s="47"/>
      <c r="R42" s="46"/>
      <c r="S42" s="81">
        <v>2.2999999523162802</v>
      </c>
      <c r="T42" s="46"/>
      <c r="U42" s="81">
        <v>2.2999999523162802</v>
      </c>
      <c r="V42" s="46"/>
      <c r="W42" s="81">
        <v>2.2999999523162802</v>
      </c>
      <c r="X42" s="47"/>
      <c r="Y42" s="47"/>
      <c r="Z42" s="47"/>
      <c r="AA42" s="46"/>
      <c r="AB42" s="3">
        <v>2.2999999523162802</v>
      </c>
      <c r="AC42" s="50">
        <v>2.2999999523162802</v>
      </c>
      <c r="AD42" s="47"/>
      <c r="AE42" s="46"/>
      <c r="AF42" s="4">
        <v>2.2999999523162802</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1">
        <v>0.4</v>
      </c>
      <c r="K45" s="46"/>
      <c r="L45" s="81">
        <v>0.4</v>
      </c>
      <c r="M45" s="46"/>
      <c r="N45" s="81">
        <v>0.4</v>
      </c>
      <c r="O45" s="46"/>
      <c r="P45" s="81">
        <v>0.4</v>
      </c>
      <c r="Q45" s="47"/>
      <c r="R45" s="46"/>
      <c r="S45" s="81">
        <v>0.4</v>
      </c>
      <c r="T45" s="46"/>
      <c r="U45" s="80"/>
      <c r="V45" s="46"/>
      <c r="W45" s="80"/>
      <c r="X45" s="47"/>
      <c r="Y45" s="47"/>
      <c r="Z45" s="47"/>
      <c r="AA45" s="46"/>
      <c r="AB45" s="5"/>
      <c r="AC45" s="45"/>
      <c r="AD45" s="47"/>
      <c r="AE45" s="46"/>
      <c r="AF45" s="6"/>
    </row>
    <row r="46" spans="5:32" x14ac:dyDescent="0.25">
      <c r="E46" s="48" t="s">
        <v>357</v>
      </c>
      <c r="F46" s="47"/>
      <c r="G46" s="47"/>
      <c r="H46" s="47"/>
      <c r="I46" s="49"/>
      <c r="J46" s="81">
        <v>0.3</v>
      </c>
      <c r="K46" s="46"/>
      <c r="L46" s="81">
        <v>0.3</v>
      </c>
      <c r="M46" s="46"/>
      <c r="N46" s="81">
        <v>0.3</v>
      </c>
      <c r="O46" s="46"/>
      <c r="P46" s="81">
        <v>0.3</v>
      </c>
      <c r="Q46" s="47"/>
      <c r="R46" s="46"/>
      <c r="S46" s="81">
        <v>0.3</v>
      </c>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45agcDdEptXDjkhdn65v7cqm+oJeDhwq0692N4SjSx42W+8mFs2yLNNC1C0PNHTlHg8IsaRTTmHH6CX/RPow==" saltValue="fg7ZgaeGwTgVxApZK4CVT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B595893-F256-4153-A9C9-3D6814DB11E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PRMI - Proserpine Mill (66/11kV)</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AK53"/>
  <sheetViews>
    <sheetView showGridLines="0" topLeftCell="A25" zoomScale="145" zoomScaleNormal="145" workbookViewId="0">
      <selection activeCell="AK42" sqref="AK42:AM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1618</v>
      </c>
      <c r="J3" s="69"/>
      <c r="K3" s="69"/>
      <c r="L3" s="69"/>
      <c r="M3" s="69"/>
      <c r="N3" s="69"/>
      <c r="O3" s="69"/>
      <c r="P3" s="69"/>
      <c r="Q3" s="69"/>
      <c r="R3" s="69"/>
      <c r="S3" s="69"/>
      <c r="V3" s="71" t="s">
        <v>645</v>
      </c>
      <c r="W3" s="69"/>
      <c r="Y3" s="72" t="s">
        <v>1294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5.4</v>
      </c>
      <c r="K26" s="46"/>
      <c r="L26" s="81">
        <v>5.4</v>
      </c>
      <c r="M26" s="46"/>
      <c r="N26" s="81">
        <v>5.4</v>
      </c>
      <c r="O26" s="46"/>
      <c r="P26" s="81">
        <v>5.4</v>
      </c>
      <c r="Q26" s="47"/>
      <c r="R26" s="46"/>
      <c r="S26" s="81">
        <v>5.4</v>
      </c>
      <c r="T26" s="46"/>
      <c r="U26" s="81">
        <v>6</v>
      </c>
      <c r="V26" s="46"/>
      <c r="W26" s="81">
        <v>6</v>
      </c>
      <c r="X26" s="47"/>
      <c r="Y26" s="47"/>
      <c r="Z26" s="47"/>
      <c r="AA26" s="46"/>
      <c r="AB26" s="3">
        <v>6</v>
      </c>
      <c r="AC26" s="50">
        <v>6</v>
      </c>
      <c r="AD26" s="47"/>
      <c r="AE26" s="46"/>
      <c r="AF26" s="4">
        <v>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v>
      </c>
      <c r="K28" s="46"/>
      <c r="L28" s="81">
        <v>1.8</v>
      </c>
      <c r="M28" s="46"/>
      <c r="N28" s="81">
        <v>1.8</v>
      </c>
      <c r="O28" s="46"/>
      <c r="P28" s="81">
        <v>1.8</v>
      </c>
      <c r="Q28" s="47"/>
      <c r="R28" s="46"/>
      <c r="S28" s="81">
        <v>1.8</v>
      </c>
      <c r="T28" s="46"/>
      <c r="U28" s="81">
        <v>1.8</v>
      </c>
      <c r="V28" s="46"/>
      <c r="W28" s="81">
        <v>1.7</v>
      </c>
      <c r="X28" s="47"/>
      <c r="Y28" s="47"/>
      <c r="Z28" s="47"/>
      <c r="AA28" s="46"/>
      <c r="AB28" s="3">
        <v>1.7</v>
      </c>
      <c r="AC28" s="50">
        <v>1.7</v>
      </c>
      <c r="AD28" s="47"/>
      <c r="AE28" s="46"/>
      <c r="AF28" s="4">
        <v>1.7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0.98599999999999999</v>
      </c>
      <c r="K31" s="46"/>
      <c r="L31" s="83">
        <v>0.98599999999999999</v>
      </c>
      <c r="M31" s="46"/>
      <c r="N31" s="83">
        <v>0.98599999999999999</v>
      </c>
      <c r="O31" s="46"/>
      <c r="P31" s="83">
        <v>0.98599999999999999</v>
      </c>
      <c r="Q31" s="47"/>
      <c r="R31" s="46"/>
      <c r="S31" s="83">
        <v>0.98599999999999999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3</v>
      </c>
      <c r="K32" s="46"/>
      <c r="L32" s="81">
        <v>3</v>
      </c>
      <c r="M32" s="46"/>
      <c r="N32" s="81">
        <v>3</v>
      </c>
      <c r="O32" s="46"/>
      <c r="P32" s="81">
        <v>3</v>
      </c>
      <c r="Q32" s="47"/>
      <c r="R32" s="46"/>
      <c r="S32" s="81">
        <v>3</v>
      </c>
      <c r="T32" s="46"/>
      <c r="U32" s="81">
        <v>3</v>
      </c>
      <c r="V32" s="46"/>
      <c r="W32" s="81">
        <v>3</v>
      </c>
      <c r="X32" s="47"/>
      <c r="Y32" s="47"/>
      <c r="Z32" s="47"/>
      <c r="AA32" s="46"/>
      <c r="AB32" s="3">
        <v>3</v>
      </c>
      <c r="AC32" s="50">
        <v>3</v>
      </c>
      <c r="AD32" s="47"/>
      <c r="AE32" s="46"/>
      <c r="AF32" s="4">
        <v>3</v>
      </c>
    </row>
    <row r="33" spans="5:37" ht="13.15" customHeight="1" x14ac:dyDescent="0.25">
      <c r="E33" s="51" t="s">
        <v>331</v>
      </c>
      <c r="F33" s="47"/>
      <c r="G33" s="47"/>
      <c r="H33" s="47"/>
      <c r="I33" s="49"/>
      <c r="J33" s="82">
        <v>1.6</v>
      </c>
      <c r="K33" s="46"/>
      <c r="L33" s="82">
        <v>1.6</v>
      </c>
      <c r="M33" s="46"/>
      <c r="N33" s="82">
        <v>1.6</v>
      </c>
      <c r="O33" s="46"/>
      <c r="P33" s="82">
        <v>1.6</v>
      </c>
      <c r="Q33" s="47"/>
      <c r="R33" s="46"/>
      <c r="S33" s="82">
        <v>1.7</v>
      </c>
      <c r="T33" s="46"/>
      <c r="U33" s="82">
        <v>1.6</v>
      </c>
      <c r="V33" s="46"/>
      <c r="W33" s="82">
        <v>1.6</v>
      </c>
      <c r="X33" s="47"/>
      <c r="Y33" s="47"/>
      <c r="Z33" s="47"/>
      <c r="AA33" s="46"/>
      <c r="AB33" s="9">
        <v>1.6</v>
      </c>
      <c r="AC33" s="52">
        <v>1.6</v>
      </c>
      <c r="AD33" s="47"/>
      <c r="AE33" s="46"/>
      <c r="AF33" s="10">
        <v>1.6</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16JPH/RTvVPCAJHz5eYq+c4u7AkTmKMwGG6iCKFRholMr56lGtT+RHEzvRinV8GiTVaOs8aVGLqEkoM5hWBHg==" saltValue="C+rBmk/Hvwe2UGEGqlath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15D2A63-6AFE-495B-A1B3-1071F181C32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PROT - Proston (66/11kV)</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AJ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1622</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1623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v>
      </c>
      <c r="K26" s="46"/>
      <c r="L26" s="81">
        <v>14</v>
      </c>
      <c r="M26" s="46"/>
      <c r="N26" s="81">
        <v>14</v>
      </c>
      <c r="O26" s="46"/>
      <c r="P26" s="81">
        <v>14</v>
      </c>
      <c r="Q26" s="47"/>
      <c r="R26" s="46"/>
      <c r="S26" s="81">
        <v>14</v>
      </c>
      <c r="T26" s="46"/>
      <c r="U26" s="81">
        <v>15.5</v>
      </c>
      <c r="V26" s="46"/>
      <c r="W26" s="81">
        <v>15.5</v>
      </c>
      <c r="X26" s="47"/>
      <c r="Y26" s="47"/>
      <c r="Z26" s="47"/>
      <c r="AA26" s="46"/>
      <c r="AB26" s="3">
        <v>15.5</v>
      </c>
      <c r="AC26" s="50">
        <v>15.5</v>
      </c>
      <c r="AD26" s="47"/>
      <c r="AE26" s="46"/>
      <c r="AF26" s="4">
        <v>15.5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6.3</v>
      </c>
      <c r="K28" s="46"/>
      <c r="L28" s="81">
        <v>6.2</v>
      </c>
      <c r="M28" s="46"/>
      <c r="N28" s="81">
        <v>6.2</v>
      </c>
      <c r="O28" s="46"/>
      <c r="P28" s="81">
        <v>6.2</v>
      </c>
      <c r="Q28" s="47"/>
      <c r="R28" s="46"/>
      <c r="S28" s="81">
        <v>6.3</v>
      </c>
      <c r="T28" s="46"/>
      <c r="U28" s="81">
        <v>6</v>
      </c>
      <c r="V28" s="46"/>
      <c r="W28" s="81">
        <v>6</v>
      </c>
      <c r="X28" s="47"/>
      <c r="Y28" s="47"/>
      <c r="Z28" s="47"/>
      <c r="AA28" s="46"/>
      <c r="AB28" s="3">
        <v>5.9</v>
      </c>
      <c r="AC28" s="50">
        <v>5.9</v>
      </c>
      <c r="AD28" s="47"/>
      <c r="AE28" s="46"/>
      <c r="AF28" s="4">
        <v>5.9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0.99199999999999999</v>
      </c>
      <c r="K31" s="46"/>
      <c r="L31" s="83">
        <v>0.99199999999999999</v>
      </c>
      <c r="M31" s="46"/>
      <c r="N31" s="83">
        <v>0.99199999999999999</v>
      </c>
      <c r="O31" s="46"/>
      <c r="P31" s="83">
        <v>0.99199999999999999</v>
      </c>
      <c r="Q31" s="47"/>
      <c r="R31" s="46"/>
      <c r="S31" s="83">
        <v>0.99199999999999999</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8.1999999999999993</v>
      </c>
      <c r="K32" s="46"/>
      <c r="L32" s="81">
        <v>8.1999999999999993</v>
      </c>
      <c r="M32" s="46"/>
      <c r="N32" s="81">
        <v>8.1999999999999993</v>
      </c>
      <c r="O32" s="46"/>
      <c r="P32" s="81">
        <v>8.1999999999999993</v>
      </c>
      <c r="Q32" s="47"/>
      <c r="R32" s="46"/>
      <c r="S32" s="81">
        <v>8.1999999999999993</v>
      </c>
      <c r="T32" s="46"/>
      <c r="U32" s="81">
        <v>8.8000000000000007</v>
      </c>
      <c r="V32" s="46"/>
      <c r="W32" s="81">
        <v>8.8000000000000007</v>
      </c>
      <c r="X32" s="47"/>
      <c r="Y32" s="47"/>
      <c r="Z32" s="47"/>
      <c r="AA32" s="46"/>
      <c r="AB32" s="3">
        <v>8.8000000000000007</v>
      </c>
      <c r="AC32" s="50">
        <v>8.8000000000000007</v>
      </c>
      <c r="AD32" s="47"/>
      <c r="AE32" s="46"/>
      <c r="AF32" s="4">
        <v>8.8000000000000007</v>
      </c>
    </row>
    <row r="33" spans="5:32" ht="13.15" customHeight="1" x14ac:dyDescent="0.25">
      <c r="E33" s="51" t="s">
        <v>331</v>
      </c>
      <c r="F33" s="47"/>
      <c r="G33" s="47"/>
      <c r="H33" s="47"/>
      <c r="I33" s="49"/>
      <c r="J33" s="82">
        <v>6.1</v>
      </c>
      <c r="K33" s="46"/>
      <c r="L33" s="82">
        <v>6.1</v>
      </c>
      <c r="M33" s="46"/>
      <c r="N33" s="82">
        <v>6</v>
      </c>
      <c r="O33" s="46"/>
      <c r="P33" s="82">
        <v>6.1</v>
      </c>
      <c r="Q33" s="47"/>
      <c r="R33" s="46"/>
      <c r="S33" s="82">
        <v>6.1</v>
      </c>
      <c r="T33" s="46"/>
      <c r="U33" s="82">
        <v>5.8</v>
      </c>
      <c r="V33" s="46"/>
      <c r="W33" s="82">
        <v>5.8</v>
      </c>
      <c r="X33" s="47"/>
      <c r="Y33" s="47"/>
      <c r="Z33" s="47"/>
      <c r="AA33" s="46"/>
      <c r="AB33" s="9">
        <v>5.8</v>
      </c>
      <c r="AC33" s="52">
        <v>5.8</v>
      </c>
      <c r="AD33" s="47"/>
      <c r="AE33" s="46"/>
      <c r="AF33" s="10">
        <v>5.8</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1625</v>
      </c>
      <c r="K35" s="46"/>
      <c r="L35" s="80" t="s">
        <v>1625</v>
      </c>
      <c r="M35" s="46"/>
      <c r="N35" s="80" t="s">
        <v>1625</v>
      </c>
      <c r="O35" s="46"/>
      <c r="P35" s="80" t="s">
        <v>1625</v>
      </c>
      <c r="Q35" s="47"/>
      <c r="R35" s="46"/>
      <c r="S35" s="80" t="s">
        <v>1625</v>
      </c>
      <c r="T35" s="46"/>
      <c r="U35" s="80" t="s">
        <v>1625</v>
      </c>
      <c r="V35" s="46"/>
      <c r="W35" s="80" t="s">
        <v>1625</v>
      </c>
      <c r="X35" s="47"/>
      <c r="Y35" s="47"/>
      <c r="Z35" s="47"/>
      <c r="AA35" s="46"/>
      <c r="AB35" s="5" t="s">
        <v>1625</v>
      </c>
      <c r="AC35" s="45" t="s">
        <v>1625</v>
      </c>
      <c r="AD35" s="47"/>
      <c r="AE35" s="46"/>
      <c r="AF35" s="6" t="s">
        <v>1625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12.5</v>
      </c>
      <c r="K43" s="46"/>
      <c r="L43" s="81">
        <v>12.5</v>
      </c>
      <c r="M43" s="46"/>
      <c r="N43" s="81">
        <v>12.5</v>
      </c>
      <c r="O43" s="46"/>
      <c r="P43" s="81">
        <v>12.5</v>
      </c>
      <c r="Q43" s="47"/>
      <c r="R43" s="46"/>
      <c r="S43" s="81">
        <v>12.5</v>
      </c>
      <c r="T43" s="46"/>
      <c r="U43" s="81">
        <v>12.5</v>
      </c>
      <c r="V43" s="46"/>
      <c r="W43" s="81">
        <v>12.5</v>
      </c>
      <c r="X43" s="47"/>
      <c r="Y43" s="47"/>
      <c r="Z43" s="47"/>
      <c r="AA43" s="46"/>
      <c r="AB43" s="3">
        <v>12.5</v>
      </c>
      <c r="AC43" s="50">
        <v>12.5</v>
      </c>
      <c r="AD43" s="47"/>
      <c r="AE43" s="46"/>
      <c r="AF43" s="4">
        <v>12.5</v>
      </c>
    </row>
    <row r="44" spans="5:32" ht="20.100000000000001" customHeight="1" x14ac:dyDescent="0.25">
      <c r="E44" s="48" t="s">
        <v>310</v>
      </c>
      <c r="F44" s="47"/>
      <c r="G44" s="47"/>
      <c r="H44" s="47"/>
      <c r="I44" s="49"/>
      <c r="J44" s="81">
        <v>6.25</v>
      </c>
      <c r="K44" s="46"/>
      <c r="L44" s="81">
        <v>6.25</v>
      </c>
      <c r="M44" s="46"/>
      <c r="N44" s="81">
        <v>6.25</v>
      </c>
      <c r="O44" s="46"/>
      <c r="P44" s="81">
        <v>6.25</v>
      </c>
      <c r="Q44" s="47"/>
      <c r="R44" s="46"/>
      <c r="S44" s="81">
        <v>6.25</v>
      </c>
      <c r="T44" s="46"/>
      <c r="U44" s="81">
        <v>6.25</v>
      </c>
      <c r="V44" s="46"/>
      <c r="W44" s="81">
        <v>6.25</v>
      </c>
      <c r="X44" s="47"/>
      <c r="Y44" s="47"/>
      <c r="Z44" s="47"/>
      <c r="AA44" s="46"/>
      <c r="AB44" s="3">
        <v>6.25</v>
      </c>
      <c r="AC44" s="50">
        <v>6.25</v>
      </c>
      <c r="AD44" s="47"/>
      <c r="AE44" s="46"/>
      <c r="AF44" s="4">
        <v>6.25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V4am7IkXAmb0aGkZpPZbUZ5s2PyiF5bi4Tu8ULWFnvH1ohSYXFA/VeQQvqL5QDsZOgrh1giF5WelAG2laimIQ==" saltValue="42YiTWFJnZTvhP3emU39M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D21874F-6353-4CEA-8264-F2FF1E77A92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PURR - Purrawunda (33/11kV)</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AJ53"/>
  <sheetViews>
    <sheetView showGridLines="0" topLeftCell="A28" zoomScale="175" zoomScaleNormal="175"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1626</v>
      </c>
      <c r="J3" s="69"/>
      <c r="K3" s="69"/>
      <c r="L3" s="69"/>
      <c r="M3" s="69"/>
      <c r="N3" s="69"/>
      <c r="O3" s="69"/>
      <c r="P3" s="69"/>
      <c r="Q3" s="69"/>
      <c r="R3" s="69"/>
      <c r="S3" s="69"/>
      <c r="V3" s="71" t="s">
        <v>645</v>
      </c>
      <c r="W3" s="69"/>
      <c r="Y3" s="72" t="s">
        <v>895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1627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1628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1629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6.3</v>
      </c>
      <c r="K26" s="46"/>
      <c r="L26" s="81">
        <v>6.3</v>
      </c>
      <c r="M26" s="46"/>
      <c r="N26" s="81">
        <v>6.3</v>
      </c>
      <c r="O26" s="46"/>
      <c r="P26" s="81">
        <v>6.3</v>
      </c>
      <c r="Q26" s="47"/>
      <c r="R26" s="46"/>
      <c r="S26" s="81">
        <v>6.3</v>
      </c>
      <c r="T26" s="46"/>
      <c r="U26" s="81">
        <v>7.4</v>
      </c>
      <c r="V26" s="46"/>
      <c r="W26" s="81">
        <v>7.4</v>
      </c>
      <c r="X26" s="47"/>
      <c r="Y26" s="47"/>
      <c r="Z26" s="47"/>
      <c r="AA26" s="46"/>
      <c r="AB26" s="3">
        <v>7.4</v>
      </c>
      <c r="AC26" s="50">
        <v>7.4</v>
      </c>
      <c r="AD26" s="47"/>
      <c r="AE26" s="46"/>
      <c r="AF26" s="4">
        <v>7.4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v>
      </c>
      <c r="K28" s="46"/>
      <c r="L28" s="81">
        <v>2.2999999999999998</v>
      </c>
      <c r="M28" s="46"/>
      <c r="N28" s="81">
        <v>2.2999999999999998</v>
      </c>
      <c r="O28" s="46"/>
      <c r="P28" s="81">
        <v>2.2999999999999998</v>
      </c>
      <c r="Q28" s="47"/>
      <c r="R28" s="46"/>
      <c r="S28" s="81">
        <v>2.2999999999999998</v>
      </c>
      <c r="T28" s="46"/>
      <c r="U28" s="81">
        <v>2.1</v>
      </c>
      <c r="V28" s="46"/>
      <c r="W28" s="81">
        <v>2</v>
      </c>
      <c r="X28" s="47"/>
      <c r="Y28" s="47"/>
      <c r="Z28" s="47"/>
      <c r="AA28" s="46"/>
      <c r="AB28" s="3">
        <v>2</v>
      </c>
      <c r="AC28" s="50">
        <v>2</v>
      </c>
      <c r="AD28" s="47"/>
      <c r="AE28" s="46"/>
      <c r="AF28" s="4">
        <v>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0.96199999999999997</v>
      </c>
      <c r="K31" s="46"/>
      <c r="L31" s="83">
        <v>0.96199999999999997</v>
      </c>
      <c r="M31" s="46"/>
      <c r="N31" s="83">
        <v>0.96199999999999997</v>
      </c>
      <c r="O31" s="46"/>
      <c r="P31" s="83">
        <v>0.96199999999999997</v>
      </c>
      <c r="Q31" s="47"/>
      <c r="R31" s="46"/>
      <c r="S31" s="83">
        <v>0.96199999999999997</v>
      </c>
      <c r="T31" s="46"/>
      <c r="U31" s="83">
        <v>0.874</v>
      </c>
      <c r="V31" s="46"/>
      <c r="W31" s="83">
        <v>0.874</v>
      </c>
      <c r="X31" s="47"/>
      <c r="Y31" s="47"/>
      <c r="Z31" s="47"/>
      <c r="AA31" s="46"/>
      <c r="AB31" s="7">
        <v>0.874</v>
      </c>
      <c r="AC31" s="53">
        <v>0.874</v>
      </c>
      <c r="AD31" s="47"/>
      <c r="AE31" s="46"/>
      <c r="AF31" s="8">
        <v>0.874</v>
      </c>
    </row>
    <row r="32" spans="4:32" ht="13.15" customHeight="1" x14ac:dyDescent="0.25">
      <c r="E32" s="48" t="s">
        <v>329</v>
      </c>
      <c r="F32" s="47"/>
      <c r="G32" s="47"/>
      <c r="H32" s="47"/>
      <c r="I32" s="49"/>
      <c r="J32" s="81">
        <v>3.7</v>
      </c>
      <c r="K32" s="46"/>
      <c r="L32" s="81">
        <v>3.7</v>
      </c>
      <c r="M32" s="46"/>
      <c r="N32" s="81">
        <v>3.7</v>
      </c>
      <c r="O32" s="46"/>
      <c r="P32" s="81">
        <v>3.7</v>
      </c>
      <c r="Q32" s="47"/>
      <c r="R32" s="46"/>
      <c r="S32" s="81">
        <v>3.7</v>
      </c>
      <c r="T32" s="46"/>
      <c r="U32" s="81">
        <v>4.3</v>
      </c>
      <c r="V32" s="46"/>
      <c r="W32" s="81">
        <v>4.3</v>
      </c>
      <c r="X32" s="47"/>
      <c r="Y32" s="47"/>
      <c r="Z32" s="47"/>
      <c r="AA32" s="46"/>
      <c r="AB32" s="3">
        <v>4.3</v>
      </c>
      <c r="AC32" s="50">
        <v>4.3</v>
      </c>
      <c r="AD32" s="47"/>
      <c r="AE32" s="46"/>
      <c r="AF32" s="4">
        <v>4.3</v>
      </c>
    </row>
    <row r="33" spans="5:32" ht="13.15" customHeight="1" x14ac:dyDescent="0.25">
      <c r="E33" s="51" t="s">
        <v>331</v>
      </c>
      <c r="F33" s="47"/>
      <c r="G33" s="47"/>
      <c r="H33" s="47"/>
      <c r="I33" s="49"/>
      <c r="J33" s="82">
        <v>2.2999999999999998</v>
      </c>
      <c r="K33" s="46"/>
      <c r="L33" s="82">
        <v>2.2000000000000002</v>
      </c>
      <c r="M33" s="46"/>
      <c r="N33" s="82">
        <v>2.2000000000000002</v>
      </c>
      <c r="O33" s="46"/>
      <c r="P33" s="82">
        <v>2.2000000000000002</v>
      </c>
      <c r="Q33" s="47"/>
      <c r="R33" s="46"/>
      <c r="S33" s="82">
        <v>2.2000000000000002</v>
      </c>
      <c r="T33" s="46"/>
      <c r="U33" s="82">
        <v>2</v>
      </c>
      <c r="V33" s="46"/>
      <c r="W33" s="82">
        <v>1.9</v>
      </c>
      <c r="X33" s="47"/>
      <c r="Y33" s="47"/>
      <c r="Z33" s="47"/>
      <c r="AA33" s="46"/>
      <c r="AB33" s="9">
        <v>1.9</v>
      </c>
      <c r="AC33" s="52">
        <v>1.9</v>
      </c>
      <c r="AD33" s="47"/>
      <c r="AE33" s="46"/>
      <c r="AF33" s="10">
        <v>1.9</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Hto27Y5MONuj8+bBBvjDbZZFo41Ut4kVYJA7fRMmU4rqc5fHjV2gESVR0BTJeeVBaYLnvMR0HAVZEow2ydzfw==" saltValue="nxxtbPczzwJ0IvV4FNQOZ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436D9B0-12A2-4AFD-81E7-ADE620E7AFD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QUIL - Quilpie (66/11kV)</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J53"/>
  <sheetViews>
    <sheetView showGridLines="0" topLeftCell="A34" zoomScale="175" zoomScaleNormal="175" workbookViewId="0">
      <selection activeCell="AF43"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763</v>
      </c>
      <c r="J3" s="69"/>
      <c r="K3" s="69"/>
      <c r="L3" s="69"/>
      <c r="M3" s="69"/>
      <c r="N3" s="69"/>
      <c r="O3" s="69"/>
      <c r="P3" s="69"/>
      <c r="Q3" s="69"/>
      <c r="R3" s="69"/>
      <c r="S3" s="69"/>
      <c r="V3" s="71" t="s">
        <v>645</v>
      </c>
      <c r="W3" s="69"/>
      <c r="Y3" s="72" t="s">
        <v>764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47.3</v>
      </c>
      <c r="K26" s="46"/>
      <c r="L26" s="81">
        <v>47.3</v>
      </c>
      <c r="M26" s="46"/>
      <c r="N26" s="81">
        <v>47.3</v>
      </c>
      <c r="O26" s="46"/>
      <c r="P26" s="81">
        <v>47.3</v>
      </c>
      <c r="Q26" s="47"/>
      <c r="R26" s="46"/>
      <c r="S26" s="81">
        <v>47.3</v>
      </c>
      <c r="T26" s="46"/>
      <c r="U26" s="81">
        <v>55</v>
      </c>
      <c r="V26" s="46"/>
      <c r="W26" s="81">
        <v>55</v>
      </c>
      <c r="X26" s="47"/>
      <c r="Y26" s="47"/>
      <c r="Z26" s="47"/>
      <c r="AA26" s="46"/>
      <c r="AB26" s="3">
        <v>55</v>
      </c>
      <c r="AC26" s="50">
        <v>55</v>
      </c>
      <c r="AD26" s="47"/>
      <c r="AE26" s="46"/>
      <c r="AF26" s="4">
        <v>55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16.399999999999999</v>
      </c>
      <c r="K28" s="46"/>
      <c r="L28" s="81">
        <v>16.3</v>
      </c>
      <c r="M28" s="46"/>
      <c r="N28" s="81">
        <v>16.2</v>
      </c>
      <c r="O28" s="46"/>
      <c r="P28" s="81">
        <v>16.2</v>
      </c>
      <c r="Q28" s="47"/>
      <c r="R28" s="46"/>
      <c r="S28" s="81">
        <v>16.399999999999999</v>
      </c>
      <c r="T28" s="46"/>
      <c r="U28" s="81">
        <v>11.9</v>
      </c>
      <c r="V28" s="46"/>
      <c r="W28" s="81">
        <v>11.8</v>
      </c>
      <c r="X28" s="47"/>
      <c r="Y28" s="47"/>
      <c r="Z28" s="47"/>
      <c r="AA28" s="46"/>
      <c r="AB28" s="3">
        <v>11.8</v>
      </c>
      <c r="AC28" s="50">
        <v>11.8</v>
      </c>
      <c r="AD28" s="47"/>
      <c r="AE28" s="46"/>
      <c r="AF28" s="4">
        <v>11.8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0.96599999999999997</v>
      </c>
      <c r="K31" s="46"/>
      <c r="L31" s="83">
        <v>0.96599999999999997</v>
      </c>
      <c r="M31" s="46"/>
      <c r="N31" s="83">
        <v>0.96599999999999997</v>
      </c>
      <c r="O31" s="46"/>
      <c r="P31" s="83">
        <v>0.96599999999999997</v>
      </c>
      <c r="Q31" s="47"/>
      <c r="R31" s="46"/>
      <c r="S31" s="83">
        <v>0.96599999999999997</v>
      </c>
      <c r="T31" s="46"/>
      <c r="U31" s="83">
        <v>0.98799999999999999</v>
      </c>
      <c r="V31" s="46"/>
      <c r="W31" s="83">
        <v>0.98899999999999999</v>
      </c>
      <c r="X31" s="47"/>
      <c r="Y31" s="47"/>
      <c r="Z31" s="47"/>
      <c r="AA31" s="46"/>
      <c r="AB31" s="7">
        <v>0.98899999999999999</v>
      </c>
      <c r="AC31" s="53">
        <v>0.98899999999999999</v>
      </c>
      <c r="AD31" s="47"/>
      <c r="AE31" s="46"/>
      <c r="AF31" s="8">
        <v>0.98899999999999999</v>
      </c>
    </row>
    <row r="32" spans="4:32" ht="13.15" customHeight="1" x14ac:dyDescent="0.25">
      <c r="E32" s="48" t="s">
        <v>329</v>
      </c>
      <c r="F32" s="47"/>
      <c r="G32" s="47"/>
      <c r="H32" s="47"/>
      <c r="I32" s="49"/>
      <c r="J32" s="81">
        <v>27.2</v>
      </c>
      <c r="K32" s="46"/>
      <c r="L32" s="81">
        <v>27.2</v>
      </c>
      <c r="M32" s="46"/>
      <c r="N32" s="81">
        <v>27.2</v>
      </c>
      <c r="O32" s="46"/>
      <c r="P32" s="81">
        <v>27.2</v>
      </c>
      <c r="Q32" s="47"/>
      <c r="R32" s="46"/>
      <c r="S32" s="81">
        <v>27.2</v>
      </c>
      <c r="T32" s="46"/>
      <c r="U32" s="81">
        <v>29.9</v>
      </c>
      <c r="V32" s="46"/>
      <c r="W32" s="81">
        <v>29.9</v>
      </c>
      <c r="X32" s="47"/>
      <c r="Y32" s="47"/>
      <c r="Z32" s="47"/>
      <c r="AA32" s="46"/>
      <c r="AB32" s="3">
        <v>29.9</v>
      </c>
      <c r="AC32" s="50">
        <v>29.9</v>
      </c>
      <c r="AD32" s="47"/>
      <c r="AE32" s="46"/>
      <c r="AF32" s="4">
        <v>29.9</v>
      </c>
    </row>
    <row r="33" spans="5:32" ht="13.15" customHeight="1" x14ac:dyDescent="0.25">
      <c r="E33" s="51" t="s">
        <v>331</v>
      </c>
      <c r="F33" s="47"/>
      <c r="G33" s="47"/>
      <c r="H33" s="47"/>
      <c r="I33" s="49"/>
      <c r="J33" s="82">
        <v>15.9</v>
      </c>
      <c r="K33" s="46"/>
      <c r="L33" s="82">
        <v>15.7</v>
      </c>
      <c r="M33" s="46"/>
      <c r="N33" s="82">
        <v>15.7</v>
      </c>
      <c r="O33" s="46"/>
      <c r="P33" s="82">
        <v>15.7</v>
      </c>
      <c r="Q33" s="47"/>
      <c r="R33" s="46"/>
      <c r="S33" s="82">
        <v>15.9</v>
      </c>
      <c r="T33" s="46"/>
      <c r="U33" s="82">
        <v>11.6</v>
      </c>
      <c r="V33" s="46"/>
      <c r="W33" s="82">
        <v>11.6</v>
      </c>
      <c r="X33" s="47"/>
      <c r="Y33" s="47"/>
      <c r="Z33" s="47"/>
      <c r="AA33" s="46"/>
      <c r="AB33" s="9">
        <v>11.5</v>
      </c>
      <c r="AC33" s="52">
        <v>11.5</v>
      </c>
      <c r="AD33" s="47"/>
      <c r="AE33" s="46"/>
      <c r="AF33" s="10">
        <v>11.5</v>
      </c>
    </row>
    <row r="34" spans="5:32" ht="20.25" customHeight="1" x14ac:dyDescent="0.25">
      <c r="E34" s="48" t="s">
        <v>662</v>
      </c>
      <c r="F34" s="47"/>
      <c r="G34" s="47"/>
      <c r="H34" s="47"/>
      <c r="I34" s="49"/>
      <c r="J34" s="80">
        <v>0.8</v>
      </c>
      <c r="K34" s="46"/>
      <c r="L34" s="80">
        <v>0.8</v>
      </c>
      <c r="M34" s="46"/>
      <c r="N34" s="80">
        <v>0.8</v>
      </c>
      <c r="O34" s="46"/>
      <c r="P34" s="80">
        <v>0.8</v>
      </c>
      <c r="Q34" s="47"/>
      <c r="R34" s="46"/>
      <c r="S34" s="80">
        <v>0.8</v>
      </c>
      <c r="T34" s="46"/>
      <c r="U34" s="80">
        <v>0.6</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6.1</v>
      </c>
      <c r="K39" s="46"/>
      <c r="L39" s="81">
        <v>6.1</v>
      </c>
      <c r="M39" s="46"/>
      <c r="N39" s="81">
        <v>6.1</v>
      </c>
      <c r="O39" s="46"/>
      <c r="P39" s="81">
        <v>6.1</v>
      </c>
      <c r="Q39" s="47"/>
      <c r="R39" s="46"/>
      <c r="S39" s="81">
        <v>6.1</v>
      </c>
      <c r="T39" s="46"/>
      <c r="U39" s="81">
        <v>6.1</v>
      </c>
      <c r="V39" s="46"/>
      <c r="W39" s="81">
        <v>6.1</v>
      </c>
      <c r="X39" s="47"/>
      <c r="Y39" s="47"/>
      <c r="Z39" s="47"/>
      <c r="AA39" s="46"/>
      <c r="AB39" s="3">
        <v>6.1</v>
      </c>
      <c r="AC39" s="50">
        <v>6.1</v>
      </c>
      <c r="AD39" s="47"/>
      <c r="AE39" s="46"/>
      <c r="AF39" s="4">
        <v>6.1</v>
      </c>
    </row>
    <row r="40" spans="5:32" x14ac:dyDescent="0.25">
      <c r="E40" s="48" t="s">
        <v>346</v>
      </c>
      <c r="F40" s="47"/>
      <c r="G40" s="47"/>
      <c r="H40" s="47"/>
      <c r="I40" s="49"/>
      <c r="J40" s="81">
        <v>3.3</v>
      </c>
      <c r="K40" s="46"/>
      <c r="L40" s="81">
        <v>3.3</v>
      </c>
      <c r="M40" s="46"/>
      <c r="N40" s="81">
        <v>3.3</v>
      </c>
      <c r="O40" s="46"/>
      <c r="P40" s="81">
        <v>3.3</v>
      </c>
      <c r="Q40" s="47"/>
      <c r="R40" s="46"/>
      <c r="S40" s="81">
        <v>3.3</v>
      </c>
      <c r="T40" s="46"/>
      <c r="U40" s="81">
        <v>3.3</v>
      </c>
      <c r="V40" s="46"/>
      <c r="W40" s="81">
        <v>3.3</v>
      </c>
      <c r="X40" s="47"/>
      <c r="Y40" s="47"/>
      <c r="Z40" s="47"/>
      <c r="AA40" s="46"/>
      <c r="AB40" s="3">
        <v>3.3</v>
      </c>
      <c r="AC40" s="50">
        <v>3.3</v>
      </c>
      <c r="AD40" s="47"/>
      <c r="AE40" s="46"/>
      <c r="AF40" s="4">
        <v>3.3</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1.8999999761581401</v>
      </c>
      <c r="K42" s="46"/>
      <c r="L42" s="81">
        <v>1.8999999761581401</v>
      </c>
      <c r="M42" s="46"/>
      <c r="N42" s="81">
        <v>1.8999999761581401</v>
      </c>
      <c r="O42" s="46"/>
      <c r="P42" s="81">
        <v>1.8999999761581401</v>
      </c>
      <c r="Q42" s="47"/>
      <c r="R42" s="46"/>
      <c r="S42" s="81">
        <v>1.8999999761581401</v>
      </c>
      <c r="T42" s="46"/>
      <c r="U42" s="81">
        <v>1.8999999761581401</v>
      </c>
      <c r="V42" s="46"/>
      <c r="W42" s="81">
        <v>1.8999999761581401</v>
      </c>
      <c r="X42" s="47"/>
      <c r="Y42" s="47"/>
      <c r="Z42" s="47"/>
      <c r="AA42" s="46"/>
      <c r="AB42" s="3">
        <v>1.8999999761581401</v>
      </c>
      <c r="AC42" s="50">
        <v>1.8999999761581401</v>
      </c>
      <c r="AD42" s="47"/>
      <c r="AE42" s="46"/>
      <c r="AF42" s="4">
        <v>1.8999999761581401</v>
      </c>
    </row>
    <row r="43" spans="5:32"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Mpygh8uIH1wSU47By9OToEgNmZl6LaD9qmqWzEmaJW9B9MmiAnAU5qMBrOQhHP5u8ycNTDYYXAC7cK7TV4ZCA==" saltValue="uqTa9LHn5UYcTp5P5bTc0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6F31883-D629-4A0D-A598-73DA815835D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BILO - Biloela (66/11kV)</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AK53"/>
  <sheetViews>
    <sheetView showGridLines="0" topLeftCell="A25"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1630</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1631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1632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12.5</v>
      </c>
      <c r="K26" s="46"/>
      <c r="L26" s="81">
        <v>12.5</v>
      </c>
      <c r="M26" s="46"/>
      <c r="N26" s="81">
        <v>12.5</v>
      </c>
      <c r="O26" s="46"/>
      <c r="P26" s="81">
        <v>12.5</v>
      </c>
      <c r="Q26" s="47"/>
      <c r="R26" s="46"/>
      <c r="S26" s="81">
        <v>12.5</v>
      </c>
      <c r="T26" s="46"/>
      <c r="U26" s="81">
        <v>14</v>
      </c>
      <c r="V26" s="46"/>
      <c r="W26" s="81">
        <v>14</v>
      </c>
      <c r="X26" s="47"/>
      <c r="Y26" s="47"/>
      <c r="Z26" s="47"/>
      <c r="AA26" s="46"/>
      <c r="AB26" s="3">
        <v>14</v>
      </c>
      <c r="AC26" s="50">
        <v>14</v>
      </c>
      <c r="AD26" s="47"/>
      <c r="AE26" s="46"/>
      <c r="AF26" s="4">
        <v>14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v>
      </c>
      <c r="K28" s="46"/>
      <c r="L28" s="81">
        <v>4</v>
      </c>
      <c r="M28" s="46"/>
      <c r="N28" s="81">
        <v>4</v>
      </c>
      <c r="O28" s="46"/>
      <c r="P28" s="81">
        <v>4</v>
      </c>
      <c r="Q28" s="47"/>
      <c r="R28" s="46"/>
      <c r="S28" s="81">
        <v>4.0999999999999996</v>
      </c>
      <c r="T28" s="46"/>
      <c r="U28" s="81">
        <v>3.3</v>
      </c>
      <c r="V28" s="46"/>
      <c r="W28" s="81">
        <v>3.3</v>
      </c>
      <c r="X28" s="47"/>
      <c r="Y28" s="47"/>
      <c r="Z28" s="47"/>
      <c r="AA28" s="46"/>
      <c r="AB28" s="3">
        <v>3.3</v>
      </c>
      <c r="AC28" s="50">
        <v>3.3</v>
      </c>
      <c r="AD28" s="47"/>
      <c r="AE28" s="46"/>
      <c r="AF28" s="4">
        <v>3.3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7.5</v>
      </c>
      <c r="K32" s="46"/>
      <c r="L32" s="81">
        <v>7.5</v>
      </c>
      <c r="M32" s="46"/>
      <c r="N32" s="81">
        <v>7.5</v>
      </c>
      <c r="O32" s="46"/>
      <c r="P32" s="81">
        <v>7.5</v>
      </c>
      <c r="Q32" s="47"/>
      <c r="R32" s="46"/>
      <c r="S32" s="81">
        <v>7.5</v>
      </c>
      <c r="T32" s="46"/>
      <c r="U32" s="81">
        <v>7.5</v>
      </c>
      <c r="V32" s="46"/>
      <c r="W32" s="81">
        <v>7.5</v>
      </c>
      <c r="X32" s="47"/>
      <c r="Y32" s="47"/>
      <c r="Z32" s="47"/>
      <c r="AA32" s="46"/>
      <c r="AB32" s="3">
        <v>7.5</v>
      </c>
      <c r="AC32" s="50">
        <v>7.5</v>
      </c>
      <c r="AD32" s="47"/>
      <c r="AE32" s="46"/>
      <c r="AF32" s="4">
        <v>7.5</v>
      </c>
    </row>
    <row r="33" spans="5:37" ht="13.15" customHeight="1" x14ac:dyDescent="0.25">
      <c r="E33" s="51" t="s">
        <v>331</v>
      </c>
      <c r="F33" s="47"/>
      <c r="G33" s="47"/>
      <c r="H33" s="47"/>
      <c r="I33" s="49"/>
      <c r="J33" s="82">
        <v>3.8</v>
      </c>
      <c r="K33" s="46"/>
      <c r="L33" s="82">
        <v>3.8</v>
      </c>
      <c r="M33" s="46"/>
      <c r="N33" s="82">
        <v>3.8</v>
      </c>
      <c r="O33" s="46"/>
      <c r="P33" s="82">
        <v>3.8</v>
      </c>
      <c r="Q33" s="47"/>
      <c r="R33" s="46"/>
      <c r="S33" s="82">
        <v>3.8</v>
      </c>
      <c r="T33" s="46"/>
      <c r="U33" s="82">
        <v>3.1</v>
      </c>
      <c r="V33" s="46"/>
      <c r="W33" s="82">
        <v>3.1</v>
      </c>
      <c r="X33" s="47"/>
      <c r="Y33" s="47"/>
      <c r="Z33" s="47"/>
      <c r="AA33" s="46"/>
      <c r="AB33" s="9">
        <v>3.1</v>
      </c>
      <c r="AC33" s="52">
        <v>3.1</v>
      </c>
      <c r="AD33" s="47"/>
      <c r="AE33" s="46"/>
      <c r="AF33" s="10">
        <v>3.1</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L6uJonqkOaMpu48PGOOe2aniIyv8v2/rh1cZxXqm/Au6a3xYi4x1yEChr7LOjfxhhX+F/XylEPPWIDb2ASXEQ==" saltValue="8ZpbCX29SDYoWqlYt0D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5EF8FD9-A512-430C-A661-83AAA1F11D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RAGL - Raglan (66/22kV)</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AK53"/>
  <sheetViews>
    <sheetView showGridLines="0" topLeftCell="A23"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1633</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1634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1635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80.400000000000006</v>
      </c>
      <c r="K26" s="46"/>
      <c r="L26" s="81">
        <v>80.400000000000006</v>
      </c>
      <c r="M26" s="46"/>
      <c r="N26" s="81">
        <v>80.400000000000006</v>
      </c>
      <c r="O26" s="46"/>
      <c r="P26" s="81">
        <v>80.400000000000006</v>
      </c>
      <c r="Q26" s="47"/>
      <c r="R26" s="46"/>
      <c r="S26" s="81">
        <v>80.400000000000006</v>
      </c>
      <c r="T26" s="46"/>
      <c r="U26" s="81">
        <v>84.4</v>
      </c>
      <c r="V26" s="46"/>
      <c r="W26" s="81">
        <v>84.4</v>
      </c>
      <c r="X26" s="47"/>
      <c r="Y26" s="47"/>
      <c r="Z26" s="47"/>
      <c r="AA26" s="46"/>
      <c r="AB26" s="3">
        <v>84.4</v>
      </c>
      <c r="AC26" s="50">
        <v>84.4</v>
      </c>
      <c r="AD26" s="47"/>
      <c r="AE26" s="46"/>
      <c r="AF26" s="4">
        <v>84.4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20.399999999999999</v>
      </c>
      <c r="K28" s="46"/>
      <c r="L28" s="81">
        <v>20.399999999999999</v>
      </c>
      <c r="M28" s="46"/>
      <c r="N28" s="81">
        <v>20.399999999999999</v>
      </c>
      <c r="O28" s="46"/>
      <c r="P28" s="81">
        <v>20.6</v>
      </c>
      <c r="Q28" s="47"/>
      <c r="R28" s="46"/>
      <c r="S28" s="81">
        <v>20.9</v>
      </c>
      <c r="T28" s="46"/>
      <c r="U28" s="81">
        <v>12.1</v>
      </c>
      <c r="V28" s="46"/>
      <c r="W28" s="81">
        <v>12.1</v>
      </c>
      <c r="X28" s="47"/>
      <c r="Y28" s="47"/>
      <c r="Z28" s="47"/>
      <c r="AA28" s="46"/>
      <c r="AB28" s="3">
        <v>12.2</v>
      </c>
      <c r="AC28" s="50">
        <v>12.3</v>
      </c>
      <c r="AD28" s="47"/>
      <c r="AE28" s="46"/>
      <c r="AF28" s="4">
        <v>12.4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42.9</v>
      </c>
      <c r="K32" s="46"/>
      <c r="L32" s="81">
        <v>42.9</v>
      </c>
      <c r="M32" s="46"/>
      <c r="N32" s="81">
        <v>42.9</v>
      </c>
      <c r="O32" s="46"/>
      <c r="P32" s="81">
        <v>42.9</v>
      </c>
      <c r="Q32" s="47"/>
      <c r="R32" s="46"/>
      <c r="S32" s="81">
        <v>42.9</v>
      </c>
      <c r="T32" s="46"/>
      <c r="U32" s="81">
        <v>45</v>
      </c>
      <c r="V32" s="46"/>
      <c r="W32" s="81">
        <v>45</v>
      </c>
      <c r="X32" s="47"/>
      <c r="Y32" s="47"/>
      <c r="Z32" s="47"/>
      <c r="AA32" s="46"/>
      <c r="AB32" s="3">
        <v>45</v>
      </c>
      <c r="AC32" s="50">
        <v>45</v>
      </c>
      <c r="AD32" s="47"/>
      <c r="AE32" s="46"/>
      <c r="AF32" s="4">
        <v>45</v>
      </c>
    </row>
    <row r="33" spans="5:37" ht="13.15" customHeight="1" x14ac:dyDescent="0.25">
      <c r="E33" s="51" t="s">
        <v>331</v>
      </c>
      <c r="F33" s="47"/>
      <c r="G33" s="47"/>
      <c r="H33" s="47"/>
      <c r="I33" s="49"/>
      <c r="J33" s="82">
        <v>19.100000000000001</v>
      </c>
      <c r="K33" s="46"/>
      <c r="L33" s="82">
        <v>19.100000000000001</v>
      </c>
      <c r="M33" s="46"/>
      <c r="N33" s="82">
        <v>19.100000000000001</v>
      </c>
      <c r="O33" s="46"/>
      <c r="P33" s="82">
        <v>19.2</v>
      </c>
      <c r="Q33" s="47"/>
      <c r="R33" s="46"/>
      <c r="S33" s="82">
        <v>19.5</v>
      </c>
      <c r="T33" s="46"/>
      <c r="U33" s="82">
        <v>11.8</v>
      </c>
      <c r="V33" s="46"/>
      <c r="W33" s="82">
        <v>11.8</v>
      </c>
      <c r="X33" s="47"/>
      <c r="Y33" s="47"/>
      <c r="Z33" s="47"/>
      <c r="AA33" s="46"/>
      <c r="AB33" s="9">
        <v>11.8</v>
      </c>
      <c r="AC33" s="52">
        <v>11.9</v>
      </c>
      <c r="AD33" s="47"/>
      <c r="AE33" s="46"/>
      <c r="AF33" s="10">
        <v>12</v>
      </c>
    </row>
    <row r="34" spans="5:37" ht="20.25" customHeight="1" x14ac:dyDescent="0.25">
      <c r="E34" s="48" t="s">
        <v>662</v>
      </c>
      <c r="F34" s="47"/>
      <c r="G34" s="47"/>
      <c r="H34" s="47"/>
      <c r="I34" s="49"/>
      <c r="J34" s="80">
        <v>1</v>
      </c>
      <c r="K34" s="46"/>
      <c r="L34" s="80">
        <v>1</v>
      </c>
      <c r="M34" s="46"/>
      <c r="N34" s="80">
        <v>1</v>
      </c>
      <c r="O34" s="46"/>
      <c r="P34" s="80">
        <v>1</v>
      </c>
      <c r="Q34" s="47"/>
      <c r="R34" s="46"/>
      <c r="S34" s="80">
        <v>1</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7"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ORICOi2iVer5bhf6S1LnTpLmi5S3lw21MvYmXyox/HMW1GIY+TlQrS/T4Cvr4oF0ZO7RW9JI1Idp24GfvkcTg==" saltValue="yR2stFg0benrKZrJWcDpX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3998375-449D-471E-83BF-160EF8F5E4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RASM - Rasmussen (66/11kV)</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AJ53"/>
  <sheetViews>
    <sheetView showGridLines="0" topLeftCell="A37"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1636</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1637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1638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1639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1640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19.600000000000001</v>
      </c>
      <c r="K26" s="46"/>
      <c r="L26" s="81">
        <v>19.600000000000001</v>
      </c>
      <c r="M26" s="46"/>
      <c r="N26" s="81">
        <v>19.600000000000001</v>
      </c>
      <c r="O26" s="46"/>
      <c r="P26" s="81">
        <v>19.600000000000001</v>
      </c>
      <c r="Q26" s="47"/>
      <c r="R26" s="46"/>
      <c r="S26" s="81">
        <v>19.600000000000001</v>
      </c>
      <c r="T26" s="46"/>
      <c r="U26" s="81">
        <v>22.3</v>
      </c>
      <c r="V26" s="46"/>
      <c r="W26" s="81">
        <v>22.3</v>
      </c>
      <c r="X26" s="47"/>
      <c r="Y26" s="47"/>
      <c r="Z26" s="47"/>
      <c r="AA26" s="46"/>
      <c r="AB26" s="3">
        <v>22.3</v>
      </c>
      <c r="AC26" s="50">
        <v>22.3</v>
      </c>
      <c r="AD26" s="47"/>
      <c r="AE26" s="46"/>
      <c r="AF26" s="4">
        <v>22.3</v>
      </c>
    </row>
    <row r="27" spans="4:32" ht="20.25" customHeight="1" x14ac:dyDescent="0.25">
      <c r="E27" s="48" t="s">
        <v>319</v>
      </c>
      <c r="F27" s="47"/>
      <c r="G27" s="47"/>
      <c r="H27" s="47"/>
      <c r="I27" s="49"/>
      <c r="J27" s="81">
        <v>4.9000000000000004</v>
      </c>
      <c r="K27" s="46"/>
      <c r="L27" s="81">
        <v>4.9000000000000004</v>
      </c>
      <c r="M27" s="46"/>
      <c r="N27" s="81">
        <v>4.9000000000000004</v>
      </c>
      <c r="O27" s="46"/>
      <c r="P27" s="81">
        <v>4.9000000000000004</v>
      </c>
      <c r="Q27" s="47"/>
      <c r="R27" s="46"/>
      <c r="S27" s="81">
        <v>4.9000000000000004</v>
      </c>
      <c r="T27" s="46"/>
      <c r="U27" s="81">
        <v>4.9000000000000004</v>
      </c>
      <c r="V27" s="46"/>
      <c r="W27" s="81">
        <v>4.9000000000000004</v>
      </c>
      <c r="X27" s="47"/>
      <c r="Y27" s="47"/>
      <c r="Z27" s="47"/>
      <c r="AA27" s="46"/>
      <c r="AB27" s="3">
        <v>4.9000000000000004</v>
      </c>
      <c r="AC27" s="50">
        <v>4.9000000000000004</v>
      </c>
      <c r="AD27" s="47"/>
      <c r="AE27" s="46"/>
      <c r="AF27" s="4">
        <v>4.9000000000000004</v>
      </c>
    </row>
    <row r="28" spans="4:32" ht="13.15" customHeight="1" x14ac:dyDescent="0.25">
      <c r="E28" s="48" t="s">
        <v>321</v>
      </c>
      <c r="F28" s="47"/>
      <c r="G28" s="47"/>
      <c r="H28" s="47"/>
      <c r="I28" s="49"/>
      <c r="J28" s="81">
        <v>2.1</v>
      </c>
      <c r="K28" s="46"/>
      <c r="L28" s="81">
        <v>2</v>
      </c>
      <c r="M28" s="46"/>
      <c r="N28" s="81">
        <v>2</v>
      </c>
      <c r="O28" s="46"/>
      <c r="P28" s="81">
        <v>2</v>
      </c>
      <c r="Q28" s="47"/>
      <c r="R28" s="46"/>
      <c r="S28" s="81">
        <v>2</v>
      </c>
      <c r="T28" s="46"/>
      <c r="U28" s="81">
        <v>2.8</v>
      </c>
      <c r="V28" s="46"/>
      <c r="W28" s="81">
        <v>2.7</v>
      </c>
      <c r="X28" s="47"/>
      <c r="Y28" s="47"/>
      <c r="Z28" s="47"/>
      <c r="AA28" s="46"/>
      <c r="AB28" s="3">
        <v>2.7</v>
      </c>
      <c r="AC28" s="50">
        <v>2.7</v>
      </c>
      <c r="AD28" s="47"/>
      <c r="AE28" s="46"/>
      <c r="AF28" s="4">
        <v>2.7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0.91300000000000003</v>
      </c>
      <c r="K31" s="46"/>
      <c r="L31" s="83">
        <v>0.91300000000000003</v>
      </c>
      <c r="M31" s="46"/>
      <c r="N31" s="83">
        <v>0.91300000000000003</v>
      </c>
      <c r="O31" s="46"/>
      <c r="P31" s="83">
        <v>0.91300000000000003</v>
      </c>
      <c r="Q31" s="47"/>
      <c r="R31" s="46"/>
      <c r="S31" s="83">
        <v>0.91300000000000003</v>
      </c>
      <c r="T31" s="46"/>
      <c r="U31" s="83">
        <v>0.97199999999999998</v>
      </c>
      <c r="V31" s="46"/>
      <c r="W31" s="83">
        <v>0.97199999999999998</v>
      </c>
      <c r="X31" s="47"/>
      <c r="Y31" s="47"/>
      <c r="Z31" s="47"/>
      <c r="AA31" s="46"/>
      <c r="AB31" s="7">
        <v>0.97199999999999998</v>
      </c>
      <c r="AC31" s="53">
        <v>0.97199999999999998</v>
      </c>
      <c r="AD31" s="47"/>
      <c r="AE31" s="46"/>
      <c r="AF31" s="8">
        <v>0.97199999999999998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v>
      </c>
      <c r="K33" s="46"/>
      <c r="L33" s="82">
        <v>2</v>
      </c>
      <c r="M33" s="46"/>
      <c r="N33" s="82">
        <v>2</v>
      </c>
      <c r="O33" s="46"/>
      <c r="P33" s="82">
        <v>2</v>
      </c>
      <c r="Q33" s="47"/>
      <c r="R33" s="46"/>
      <c r="S33" s="82">
        <v>2</v>
      </c>
      <c r="T33" s="46"/>
      <c r="U33" s="82">
        <v>2.5</v>
      </c>
      <c r="V33" s="46"/>
      <c r="W33" s="82">
        <v>2.5</v>
      </c>
      <c r="X33" s="47"/>
      <c r="Y33" s="47"/>
      <c r="Z33" s="47"/>
      <c r="AA33" s="46"/>
      <c r="AB33" s="9">
        <v>2.5</v>
      </c>
      <c r="AC33" s="52">
        <v>2.5</v>
      </c>
      <c r="AD33" s="47"/>
      <c r="AE33" s="46"/>
      <c r="AF33" s="10">
        <v>2.5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1641</v>
      </c>
      <c r="K35" s="46"/>
      <c r="L35" s="80" t="s">
        <v>1641</v>
      </c>
      <c r="M35" s="46"/>
      <c r="N35" s="80" t="s">
        <v>1641</v>
      </c>
      <c r="O35" s="46"/>
      <c r="P35" s="80" t="s">
        <v>1641</v>
      </c>
      <c r="Q35" s="47"/>
      <c r="R35" s="46"/>
      <c r="S35" s="80" t="s">
        <v>1641</v>
      </c>
      <c r="T35" s="46"/>
      <c r="U35" s="80" t="s">
        <v>1641</v>
      </c>
      <c r="V35" s="46"/>
      <c r="W35" s="80" t="s">
        <v>1641</v>
      </c>
      <c r="X35" s="47"/>
      <c r="Y35" s="47"/>
      <c r="Z35" s="47"/>
      <c r="AA35" s="46"/>
      <c r="AB35" s="5" t="s">
        <v>1641</v>
      </c>
      <c r="AC35" s="45" t="s">
        <v>1641</v>
      </c>
      <c r="AD35" s="47"/>
      <c r="AE35" s="46"/>
      <c r="AF35" s="6" t="s">
        <v>1641</v>
      </c>
    </row>
    <row r="36" spans="5:32" ht="13.15" customHeight="1" x14ac:dyDescent="0.25">
      <c r="E36" s="48" t="s">
        <v>337</v>
      </c>
      <c r="F36" s="47"/>
      <c r="G36" s="47"/>
      <c r="H36" s="47"/>
      <c r="I36" s="49"/>
      <c r="J36" s="81">
        <v>2</v>
      </c>
      <c r="K36" s="46"/>
      <c r="L36" s="81">
        <v>2</v>
      </c>
      <c r="M36" s="46"/>
      <c r="N36" s="81">
        <v>2</v>
      </c>
      <c r="O36" s="46"/>
      <c r="P36" s="81">
        <v>2</v>
      </c>
      <c r="Q36" s="47"/>
      <c r="R36" s="46"/>
      <c r="S36" s="81">
        <v>2</v>
      </c>
      <c r="T36" s="46"/>
      <c r="U36" s="81">
        <v>2.5</v>
      </c>
      <c r="V36" s="46"/>
      <c r="W36" s="81">
        <v>2.5</v>
      </c>
      <c r="X36" s="47"/>
      <c r="Y36" s="47"/>
      <c r="Z36" s="47"/>
      <c r="AA36" s="46"/>
      <c r="AB36" s="3">
        <v>2.5</v>
      </c>
      <c r="AC36" s="50">
        <v>2.5</v>
      </c>
      <c r="AD36" s="47"/>
      <c r="AE36" s="46"/>
      <c r="AF36" s="4">
        <v>2.5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3.9</v>
      </c>
      <c r="K39" s="46"/>
      <c r="L39" s="81">
        <v>3.9</v>
      </c>
      <c r="M39" s="46"/>
      <c r="N39" s="81">
        <v>3.9</v>
      </c>
      <c r="O39" s="46"/>
      <c r="P39" s="81">
        <v>3.9</v>
      </c>
      <c r="Q39" s="47"/>
      <c r="R39" s="46"/>
      <c r="S39" s="81">
        <v>3.9</v>
      </c>
      <c r="T39" s="46"/>
      <c r="U39" s="81">
        <v>3.9</v>
      </c>
      <c r="V39" s="46"/>
      <c r="W39" s="81">
        <v>3.9</v>
      </c>
      <c r="X39" s="47"/>
      <c r="Y39" s="47"/>
      <c r="Z39" s="47"/>
      <c r="AA39" s="46"/>
      <c r="AB39" s="3">
        <v>3.9</v>
      </c>
      <c r="AC39" s="50">
        <v>3.9</v>
      </c>
      <c r="AD39" s="47"/>
      <c r="AE39" s="46"/>
      <c r="AF39" s="4">
        <v>3.9</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v>
      </c>
      <c r="K43" s="46"/>
      <c r="L43" s="81">
        <v>12</v>
      </c>
      <c r="M43" s="46"/>
      <c r="N43" s="81">
        <v>12</v>
      </c>
      <c r="O43" s="46"/>
      <c r="P43" s="81">
        <v>12</v>
      </c>
      <c r="Q43" s="47"/>
      <c r="R43" s="46"/>
      <c r="S43" s="81">
        <v>12</v>
      </c>
      <c r="T43" s="46"/>
      <c r="U43" s="81">
        <v>12</v>
      </c>
      <c r="V43" s="46"/>
      <c r="W43" s="81">
        <v>12</v>
      </c>
      <c r="X43" s="47"/>
      <c r="Y43" s="47"/>
      <c r="Z43" s="47"/>
      <c r="AA43" s="46"/>
      <c r="AB43" s="3">
        <v>12</v>
      </c>
      <c r="AC43" s="50">
        <v>12</v>
      </c>
      <c r="AD43" s="47"/>
      <c r="AE43" s="46"/>
      <c r="AF43" s="4">
        <v>12</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Amacr+jgwKVEt7/AksgEhapM/Nvk/IEAdthZEgTLzaQuDe2xPeu0cX61RfS4pDgjVOlii3uRF6y8GhLQGKINw==" saltValue="q3AoMdcRSoetbaGahPCKk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4DABA49-D07A-4DF8-B71E-B0DE52C1FAA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RAVE - Ravenshoe (66/22kV)</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AJ53"/>
  <sheetViews>
    <sheetView showGridLines="0" topLeftCell="A34"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1642</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1644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1645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2.5</v>
      </c>
      <c r="K26" s="46"/>
      <c r="L26" s="81">
        <v>2.5</v>
      </c>
      <c r="M26" s="46"/>
      <c r="N26" s="81">
        <v>2.5</v>
      </c>
      <c r="O26" s="46"/>
      <c r="P26" s="81">
        <v>2.5</v>
      </c>
      <c r="Q26" s="47"/>
      <c r="R26" s="46"/>
      <c r="S26" s="81">
        <v>2.5</v>
      </c>
      <c r="T26" s="46"/>
      <c r="U26" s="81">
        <v>2.5</v>
      </c>
      <c r="V26" s="46"/>
      <c r="W26" s="81">
        <v>2.5</v>
      </c>
      <c r="X26" s="47"/>
      <c r="Y26" s="47"/>
      <c r="Z26" s="47"/>
      <c r="AA26" s="46"/>
      <c r="AB26" s="3">
        <v>2.5</v>
      </c>
      <c r="AC26" s="50">
        <v>2.5</v>
      </c>
      <c r="AD26" s="47"/>
      <c r="AE26" s="46"/>
      <c r="AF26" s="4">
        <v>2.5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0.8</v>
      </c>
      <c r="K28" s="46"/>
      <c r="L28" s="81">
        <v>0.8</v>
      </c>
      <c r="M28" s="46"/>
      <c r="N28" s="81">
        <v>0.8</v>
      </c>
      <c r="O28" s="46"/>
      <c r="P28" s="81">
        <v>0.8</v>
      </c>
      <c r="Q28" s="47"/>
      <c r="R28" s="46"/>
      <c r="S28" s="81">
        <v>0.8</v>
      </c>
      <c r="T28" s="46"/>
      <c r="U28" s="81">
        <v>0.9</v>
      </c>
      <c r="V28" s="46"/>
      <c r="W28" s="81">
        <v>0.9</v>
      </c>
      <c r="X28" s="47"/>
      <c r="Y28" s="47"/>
      <c r="Z28" s="47"/>
      <c r="AA28" s="46"/>
      <c r="AB28" s="3">
        <v>0.9</v>
      </c>
      <c r="AC28" s="50">
        <v>0.9</v>
      </c>
      <c r="AD28" s="47"/>
      <c r="AE28" s="46"/>
      <c r="AF28" s="4">
        <v>0.9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0.91900000000000004</v>
      </c>
      <c r="K31" s="46"/>
      <c r="L31" s="83">
        <v>0.872</v>
      </c>
      <c r="M31" s="46"/>
      <c r="N31" s="83">
        <v>0.872</v>
      </c>
      <c r="O31" s="46"/>
      <c r="P31" s="83">
        <v>0.872</v>
      </c>
      <c r="Q31" s="47"/>
      <c r="R31" s="46"/>
      <c r="S31" s="83">
        <v>0.872</v>
      </c>
      <c r="T31" s="46"/>
      <c r="U31" s="83">
        <v>0.90400000000000003</v>
      </c>
      <c r="V31" s="46"/>
      <c r="W31" s="83">
        <v>0.90400000000000003</v>
      </c>
      <c r="X31" s="47"/>
      <c r="Y31" s="47"/>
      <c r="Z31" s="47"/>
      <c r="AA31" s="46"/>
      <c r="AB31" s="7">
        <v>0.90400000000000003</v>
      </c>
      <c r="AC31" s="53">
        <v>0.90400000000000003</v>
      </c>
      <c r="AD31" s="47"/>
      <c r="AE31" s="46"/>
      <c r="AF31" s="8">
        <v>0.90400000000000003</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0.8</v>
      </c>
      <c r="K33" s="46"/>
      <c r="L33" s="82">
        <v>0.8</v>
      </c>
      <c r="M33" s="46"/>
      <c r="N33" s="82">
        <v>0.8</v>
      </c>
      <c r="O33" s="46"/>
      <c r="P33" s="82">
        <v>0.8</v>
      </c>
      <c r="Q33" s="47"/>
      <c r="R33" s="46"/>
      <c r="S33" s="82">
        <v>0.8</v>
      </c>
      <c r="T33" s="46"/>
      <c r="U33" s="82">
        <v>0.8</v>
      </c>
      <c r="V33" s="46"/>
      <c r="W33" s="82">
        <v>0.8</v>
      </c>
      <c r="X33" s="47"/>
      <c r="Y33" s="47"/>
      <c r="Z33" s="47"/>
      <c r="AA33" s="46"/>
      <c r="AB33" s="9">
        <v>0.8</v>
      </c>
      <c r="AC33" s="52">
        <v>0.8</v>
      </c>
      <c r="AD33" s="47"/>
      <c r="AE33" s="46"/>
      <c r="AF33" s="10">
        <v>0.8</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2" ht="13.15" customHeight="1" x14ac:dyDescent="0.25">
      <c r="E36" s="48" t="s">
        <v>337</v>
      </c>
      <c r="F36" s="47"/>
      <c r="G36" s="47"/>
      <c r="H36" s="47"/>
      <c r="I36" s="49"/>
      <c r="J36" s="81">
        <v>0.8</v>
      </c>
      <c r="K36" s="46"/>
      <c r="L36" s="81">
        <v>0.8</v>
      </c>
      <c r="M36" s="46"/>
      <c r="N36" s="81">
        <v>0.8</v>
      </c>
      <c r="O36" s="46"/>
      <c r="P36" s="81">
        <v>0.8</v>
      </c>
      <c r="Q36" s="47"/>
      <c r="R36" s="46"/>
      <c r="S36" s="81">
        <v>0.8</v>
      </c>
      <c r="T36" s="46"/>
      <c r="U36" s="81">
        <v>0.8</v>
      </c>
      <c r="V36" s="46"/>
      <c r="W36" s="81">
        <v>0.8</v>
      </c>
      <c r="X36" s="47"/>
      <c r="Y36" s="47"/>
      <c r="Z36" s="47"/>
      <c r="AA36" s="46"/>
      <c r="AB36" s="3">
        <v>0.8</v>
      </c>
      <c r="AC36" s="50">
        <v>0.8</v>
      </c>
      <c r="AD36" s="47"/>
      <c r="AE36" s="46"/>
      <c r="AF36" s="4">
        <v>0.8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blFUjvf4UuCMEq0dmyjs85iJnqDUCiBTtZi5ueHTcGLp4mG63WIgiqh5deiduP0aZmhRB18q2AtETCndPLWUA==" saltValue="xxYWwQyantQnKF+hRvjjk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0810F38-F4B8-4878-9F63-8D0F89783F1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RAVN - Ravenswood (66/11kV)</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AJ53"/>
  <sheetViews>
    <sheetView showGridLines="0" topLeftCell="A33"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1646</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1648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1649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14.6</v>
      </c>
      <c r="K26" s="46"/>
      <c r="L26" s="81">
        <v>14.6</v>
      </c>
      <c r="M26" s="46"/>
      <c r="N26" s="81">
        <v>14.6</v>
      </c>
      <c r="O26" s="46"/>
      <c r="P26" s="81">
        <v>14.6</v>
      </c>
      <c r="Q26" s="47"/>
      <c r="R26" s="46"/>
      <c r="S26" s="81">
        <v>14.6</v>
      </c>
      <c r="T26" s="46"/>
      <c r="U26" s="81">
        <v>16.3</v>
      </c>
      <c r="V26" s="46"/>
      <c r="W26" s="81">
        <v>16.3</v>
      </c>
      <c r="X26" s="47"/>
      <c r="Y26" s="47"/>
      <c r="Z26" s="47"/>
      <c r="AA26" s="46"/>
      <c r="AB26" s="3">
        <v>16.3</v>
      </c>
      <c r="AC26" s="50">
        <v>16.3</v>
      </c>
      <c r="AD26" s="47"/>
      <c r="AE26" s="46"/>
      <c r="AF26" s="4">
        <v>16.3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v>
      </c>
      <c r="K28" s="46"/>
      <c r="L28" s="81">
        <v>2.4</v>
      </c>
      <c r="M28" s="46"/>
      <c r="N28" s="81">
        <v>3.6</v>
      </c>
      <c r="O28" s="46"/>
      <c r="P28" s="81">
        <v>3.6</v>
      </c>
      <c r="Q28" s="47"/>
      <c r="R28" s="46"/>
      <c r="S28" s="81">
        <v>3.7</v>
      </c>
      <c r="T28" s="46"/>
      <c r="U28" s="81">
        <v>1.9</v>
      </c>
      <c r="V28" s="46"/>
      <c r="W28" s="81">
        <v>1.8</v>
      </c>
      <c r="X28" s="47"/>
      <c r="Y28" s="47"/>
      <c r="Z28" s="47"/>
      <c r="AA28" s="46"/>
      <c r="AB28" s="3">
        <v>2.6</v>
      </c>
      <c r="AC28" s="50">
        <v>2.6</v>
      </c>
      <c r="AD28" s="47"/>
      <c r="AE28" s="46"/>
      <c r="AF28" s="4">
        <v>2.6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0.98399999999999999</v>
      </c>
      <c r="K31" s="46"/>
      <c r="L31" s="83">
        <v>0.98399999999999999</v>
      </c>
      <c r="M31" s="46"/>
      <c r="N31" s="83">
        <v>0.98499999999999999</v>
      </c>
      <c r="O31" s="46"/>
      <c r="P31" s="83">
        <v>0.98499999999999999</v>
      </c>
      <c r="Q31" s="47"/>
      <c r="R31" s="46"/>
      <c r="S31" s="83">
        <v>0.98499999999999999</v>
      </c>
      <c r="T31" s="46"/>
      <c r="U31" s="83">
        <v>0.93500000000000005</v>
      </c>
      <c r="V31" s="46"/>
      <c r="W31" s="83">
        <v>0.90400000000000003</v>
      </c>
      <c r="X31" s="47"/>
      <c r="Y31" s="47"/>
      <c r="Z31" s="47"/>
      <c r="AA31" s="46"/>
      <c r="AB31" s="7">
        <v>0.90400000000000003</v>
      </c>
      <c r="AC31" s="53">
        <v>0.90400000000000003</v>
      </c>
      <c r="AD31" s="47"/>
      <c r="AE31" s="46"/>
      <c r="AF31" s="8">
        <v>0.90400000000000003</v>
      </c>
    </row>
    <row r="32" spans="4:32" ht="13.15" customHeight="1" x14ac:dyDescent="0.25">
      <c r="E32" s="48" t="s">
        <v>329</v>
      </c>
      <c r="F32" s="47"/>
      <c r="G32" s="47"/>
      <c r="H32" s="47"/>
      <c r="I32" s="49"/>
      <c r="J32" s="81">
        <v>8.5</v>
      </c>
      <c r="K32" s="46"/>
      <c r="L32" s="81">
        <v>8.5</v>
      </c>
      <c r="M32" s="46"/>
      <c r="N32" s="81">
        <v>8.5</v>
      </c>
      <c r="O32" s="46"/>
      <c r="P32" s="81">
        <v>8.5</v>
      </c>
      <c r="Q32" s="47"/>
      <c r="R32" s="46"/>
      <c r="S32" s="81">
        <v>8.5</v>
      </c>
      <c r="T32" s="46"/>
      <c r="U32" s="81">
        <v>9.4</v>
      </c>
      <c r="V32" s="46"/>
      <c r="W32" s="81">
        <v>9.4</v>
      </c>
      <c r="X32" s="47"/>
      <c r="Y32" s="47"/>
      <c r="Z32" s="47"/>
      <c r="AA32" s="46"/>
      <c r="AB32" s="3">
        <v>9.4</v>
      </c>
      <c r="AC32" s="50">
        <v>9.4</v>
      </c>
      <c r="AD32" s="47"/>
      <c r="AE32" s="46"/>
      <c r="AF32" s="4">
        <v>9.4</v>
      </c>
    </row>
    <row r="33" spans="5:32" ht="13.15" customHeight="1" x14ac:dyDescent="0.25">
      <c r="E33" s="51" t="s">
        <v>331</v>
      </c>
      <c r="F33" s="47"/>
      <c r="G33" s="47"/>
      <c r="H33" s="47"/>
      <c r="I33" s="49"/>
      <c r="J33" s="82">
        <v>2.4</v>
      </c>
      <c r="K33" s="46"/>
      <c r="L33" s="82">
        <v>2.2999999999999998</v>
      </c>
      <c r="M33" s="46"/>
      <c r="N33" s="82">
        <v>3.6</v>
      </c>
      <c r="O33" s="46"/>
      <c r="P33" s="82">
        <v>3.6</v>
      </c>
      <c r="Q33" s="47"/>
      <c r="R33" s="46"/>
      <c r="S33" s="82">
        <v>3.6</v>
      </c>
      <c r="T33" s="46"/>
      <c r="U33" s="82">
        <v>1.8</v>
      </c>
      <c r="V33" s="46"/>
      <c r="W33" s="82">
        <v>1.7</v>
      </c>
      <c r="X33" s="47"/>
      <c r="Y33" s="47"/>
      <c r="Z33" s="47"/>
      <c r="AA33" s="46"/>
      <c r="AB33" s="9">
        <v>2.4</v>
      </c>
      <c r="AC33" s="52">
        <v>2.4</v>
      </c>
      <c r="AD33" s="47"/>
      <c r="AE33" s="46"/>
      <c r="AF33" s="10">
        <v>2.4</v>
      </c>
    </row>
    <row r="34" spans="5:32" ht="20.25" customHeight="1" x14ac:dyDescent="0.25">
      <c r="E34" s="48" t="s">
        <v>662</v>
      </c>
      <c r="F34" s="47"/>
      <c r="G34" s="47"/>
      <c r="H34" s="47"/>
      <c r="I34" s="49"/>
      <c r="J34" s="80">
        <v>0.1</v>
      </c>
      <c r="K34" s="46"/>
      <c r="L34" s="80">
        <v>0.1</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1650</v>
      </c>
      <c r="K35" s="46"/>
      <c r="L35" s="80" t="s">
        <v>1650</v>
      </c>
      <c r="M35" s="46"/>
      <c r="N35" s="80" t="s">
        <v>1650</v>
      </c>
      <c r="O35" s="46"/>
      <c r="P35" s="80" t="s">
        <v>1650</v>
      </c>
      <c r="Q35" s="47"/>
      <c r="R35" s="46"/>
      <c r="S35" s="80" t="s">
        <v>1650</v>
      </c>
      <c r="T35" s="46"/>
      <c r="U35" s="80" t="s">
        <v>1650</v>
      </c>
      <c r="V35" s="46"/>
      <c r="W35" s="80" t="s">
        <v>1650</v>
      </c>
      <c r="X35" s="47"/>
      <c r="Y35" s="47"/>
      <c r="Z35" s="47"/>
      <c r="AA35" s="46"/>
      <c r="AB35" s="5" t="s">
        <v>1650</v>
      </c>
      <c r="AC35" s="45" t="s">
        <v>1650</v>
      </c>
      <c r="AD35" s="47"/>
      <c r="AE35" s="46"/>
      <c r="AF35" s="6" t="s">
        <v>1650</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v>
      </c>
      <c r="K43" s="46"/>
      <c r="L43" s="81">
        <v>12</v>
      </c>
      <c r="M43" s="46"/>
      <c r="N43" s="81">
        <v>12</v>
      </c>
      <c r="O43" s="46"/>
      <c r="P43" s="81">
        <v>12</v>
      </c>
      <c r="Q43" s="47"/>
      <c r="R43" s="46"/>
      <c r="S43" s="81">
        <v>12</v>
      </c>
      <c r="T43" s="46"/>
      <c r="U43" s="81">
        <v>12</v>
      </c>
      <c r="V43" s="46"/>
      <c r="W43" s="81">
        <v>12</v>
      </c>
      <c r="X43" s="47"/>
      <c r="Y43" s="47"/>
      <c r="Z43" s="47"/>
      <c r="AA43" s="46"/>
      <c r="AB43" s="3">
        <v>12</v>
      </c>
      <c r="AC43" s="50">
        <v>12</v>
      </c>
      <c r="AD43" s="47"/>
      <c r="AE43" s="46"/>
      <c r="AF43" s="4">
        <v>12</v>
      </c>
    </row>
    <row r="44" spans="5:32"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Y2WYDruJFxoAAQQfUBPMw0EnH1Y6Z+Se64/BGbaV85WwZVnXSzDK9rumnV/v+by8Nlcc7hYzQpuVP6QceOTUg==" saltValue="OU9jCmB5OLEJhTrTZVIjL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057B6F6-FF01-41B0-A443-06C0ED657DF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RICH - Richmond (66/33kV)</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1651</v>
      </c>
      <c r="J3" s="69"/>
      <c r="K3" s="69"/>
      <c r="L3" s="69"/>
      <c r="M3" s="69"/>
      <c r="N3" s="69"/>
      <c r="O3" s="69"/>
      <c r="P3" s="69"/>
      <c r="Q3" s="69"/>
      <c r="R3" s="69"/>
      <c r="S3" s="69"/>
      <c r="V3" s="71" t="s">
        <v>645</v>
      </c>
      <c r="W3" s="69"/>
      <c r="Y3" s="72" t="s">
        <v>1437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1404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1652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v>
      </c>
      <c r="K26" s="46"/>
      <c r="L26" s="81">
        <v>14</v>
      </c>
      <c r="M26" s="46"/>
      <c r="N26" s="81">
        <v>14</v>
      </c>
      <c r="O26" s="46"/>
      <c r="P26" s="81">
        <v>14</v>
      </c>
      <c r="Q26" s="47"/>
      <c r="R26" s="46"/>
      <c r="S26" s="81">
        <v>14</v>
      </c>
      <c r="T26" s="46"/>
      <c r="U26" s="81">
        <v>17.5</v>
      </c>
      <c r="V26" s="46"/>
      <c r="W26" s="81">
        <v>17.5</v>
      </c>
      <c r="X26" s="47"/>
      <c r="Y26" s="47"/>
      <c r="Z26" s="47"/>
      <c r="AA26" s="46"/>
      <c r="AB26" s="3">
        <v>17.5</v>
      </c>
      <c r="AC26" s="50">
        <v>17.5</v>
      </c>
      <c r="AD26" s="47"/>
      <c r="AE26" s="46"/>
      <c r="AF26" s="4">
        <v>17.5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10.199999999999999</v>
      </c>
      <c r="K28" s="46"/>
      <c r="L28" s="81">
        <v>10.1</v>
      </c>
      <c r="M28" s="46"/>
      <c r="N28" s="81">
        <v>11.5</v>
      </c>
      <c r="O28" s="46"/>
      <c r="P28" s="81">
        <v>11.5</v>
      </c>
      <c r="Q28" s="47"/>
      <c r="R28" s="46"/>
      <c r="S28" s="81">
        <v>11.6</v>
      </c>
      <c r="T28" s="46"/>
      <c r="U28" s="81">
        <v>9.6</v>
      </c>
      <c r="V28" s="46"/>
      <c r="W28" s="81">
        <v>9.5</v>
      </c>
      <c r="X28" s="47"/>
      <c r="Y28" s="47"/>
      <c r="Z28" s="47"/>
      <c r="AA28" s="46"/>
      <c r="AB28" s="3">
        <v>10.1</v>
      </c>
      <c r="AC28" s="50">
        <v>10.1</v>
      </c>
      <c r="AD28" s="47"/>
      <c r="AE28" s="46"/>
      <c r="AF28" s="4">
        <v>10.1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0.97499999999999998</v>
      </c>
      <c r="K31" s="46"/>
      <c r="L31" s="83">
        <v>0.97499999999999998</v>
      </c>
      <c r="M31" s="46"/>
      <c r="N31" s="83">
        <v>0.97499999999999998</v>
      </c>
      <c r="O31" s="46"/>
      <c r="P31" s="83">
        <v>0.97499999999999998</v>
      </c>
      <c r="Q31" s="47"/>
      <c r="R31" s="46"/>
      <c r="S31" s="83">
        <v>0.97499999999999998</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8</v>
      </c>
      <c r="K32" s="46"/>
      <c r="L32" s="81">
        <v>8</v>
      </c>
      <c r="M32" s="46"/>
      <c r="N32" s="81">
        <v>8</v>
      </c>
      <c r="O32" s="46"/>
      <c r="P32" s="81">
        <v>8</v>
      </c>
      <c r="Q32" s="47"/>
      <c r="R32" s="46"/>
      <c r="S32" s="81">
        <v>8</v>
      </c>
      <c r="T32" s="46"/>
      <c r="U32" s="81">
        <v>9.4</v>
      </c>
      <c r="V32" s="46"/>
      <c r="W32" s="81">
        <v>9.4</v>
      </c>
      <c r="X32" s="47"/>
      <c r="Y32" s="47"/>
      <c r="Z32" s="47"/>
      <c r="AA32" s="46"/>
      <c r="AB32" s="3">
        <v>9.4</v>
      </c>
      <c r="AC32" s="50">
        <v>9.4</v>
      </c>
      <c r="AD32" s="47"/>
      <c r="AE32" s="46"/>
      <c r="AF32" s="4">
        <v>9.4</v>
      </c>
    </row>
    <row r="33" spans="5:32" ht="13.15" customHeight="1" x14ac:dyDescent="0.25">
      <c r="E33" s="51" t="s">
        <v>331</v>
      </c>
      <c r="F33" s="47"/>
      <c r="G33" s="47"/>
      <c r="H33" s="47"/>
      <c r="I33" s="49"/>
      <c r="J33" s="82">
        <v>9.6</v>
      </c>
      <c r="K33" s="46"/>
      <c r="L33" s="82">
        <v>9.5</v>
      </c>
      <c r="M33" s="46"/>
      <c r="N33" s="82">
        <v>10.9</v>
      </c>
      <c r="O33" s="46"/>
      <c r="P33" s="82">
        <v>10.9</v>
      </c>
      <c r="Q33" s="47"/>
      <c r="R33" s="46"/>
      <c r="S33" s="82">
        <v>11</v>
      </c>
      <c r="T33" s="46"/>
      <c r="U33" s="82">
        <v>9.1</v>
      </c>
      <c r="V33" s="46"/>
      <c r="W33" s="82">
        <v>9.1</v>
      </c>
      <c r="X33" s="47"/>
      <c r="Y33" s="47"/>
      <c r="Z33" s="47"/>
      <c r="AA33" s="46"/>
      <c r="AB33" s="9">
        <v>9.6999999999999993</v>
      </c>
      <c r="AC33" s="52">
        <v>9.6999999999999993</v>
      </c>
      <c r="AD33" s="47"/>
      <c r="AE33" s="46"/>
      <c r="AF33" s="10">
        <v>9.6999999999999993</v>
      </c>
    </row>
    <row r="34" spans="5:32" ht="20.25" customHeight="1" x14ac:dyDescent="0.25">
      <c r="E34" s="48" t="s">
        <v>662</v>
      </c>
      <c r="F34" s="47"/>
      <c r="G34" s="47"/>
      <c r="H34" s="47"/>
      <c r="I34" s="49"/>
      <c r="J34" s="80">
        <v>0.5</v>
      </c>
      <c r="K34" s="46"/>
      <c r="L34" s="80">
        <v>0.5</v>
      </c>
      <c r="M34" s="46"/>
      <c r="N34" s="80">
        <v>0.5</v>
      </c>
      <c r="O34" s="46"/>
      <c r="P34" s="80">
        <v>0.5</v>
      </c>
      <c r="Q34" s="47"/>
      <c r="R34" s="46"/>
      <c r="S34" s="80">
        <v>0.6</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1654</v>
      </c>
      <c r="K35" s="46"/>
      <c r="L35" s="80" t="s">
        <v>1654</v>
      </c>
      <c r="M35" s="46"/>
      <c r="N35" s="80" t="s">
        <v>1654</v>
      </c>
      <c r="O35" s="46"/>
      <c r="P35" s="80" t="s">
        <v>1654</v>
      </c>
      <c r="Q35" s="47"/>
      <c r="R35" s="46"/>
      <c r="S35" s="80" t="s">
        <v>1654</v>
      </c>
      <c r="T35" s="46"/>
      <c r="U35" s="80" t="s">
        <v>1654</v>
      </c>
      <c r="V35" s="46"/>
      <c r="W35" s="80" t="s">
        <v>1654</v>
      </c>
      <c r="X35" s="47"/>
      <c r="Y35" s="47"/>
      <c r="Z35" s="47"/>
      <c r="AA35" s="46"/>
      <c r="AB35" s="5" t="s">
        <v>1654</v>
      </c>
      <c r="AC35" s="45" t="s">
        <v>1654</v>
      </c>
      <c r="AD35" s="47"/>
      <c r="AE35" s="46"/>
      <c r="AF35" s="6" t="s">
        <v>1654</v>
      </c>
    </row>
    <row r="36" spans="5:32" ht="13.15" customHeight="1" x14ac:dyDescent="0.25">
      <c r="E36" s="48" t="s">
        <v>337</v>
      </c>
      <c r="F36" s="47"/>
      <c r="G36" s="47"/>
      <c r="H36" s="47"/>
      <c r="I36" s="49"/>
      <c r="J36" s="81">
        <v>1.6</v>
      </c>
      <c r="K36" s="46"/>
      <c r="L36" s="81">
        <v>1.5</v>
      </c>
      <c r="M36" s="46"/>
      <c r="N36" s="81">
        <v>2.9</v>
      </c>
      <c r="O36" s="46"/>
      <c r="P36" s="81">
        <v>2.9</v>
      </c>
      <c r="Q36" s="47"/>
      <c r="R36" s="46"/>
      <c r="S36" s="81">
        <v>3</v>
      </c>
      <c r="T36" s="46"/>
      <c r="U36" s="80"/>
      <c r="V36" s="46"/>
      <c r="W36" s="80"/>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2" x14ac:dyDescent="0.25">
      <c r="E40" s="48" t="s">
        <v>346</v>
      </c>
      <c r="F40" s="47"/>
      <c r="G40" s="47"/>
      <c r="H40" s="47"/>
      <c r="I40" s="49"/>
      <c r="J40" s="81">
        <v>11.5</v>
      </c>
      <c r="K40" s="46"/>
      <c r="L40" s="81">
        <v>11.5</v>
      </c>
      <c r="M40" s="46"/>
      <c r="N40" s="81">
        <v>11.5</v>
      </c>
      <c r="O40" s="46"/>
      <c r="P40" s="81">
        <v>11.5</v>
      </c>
      <c r="Q40" s="47"/>
      <c r="R40" s="46"/>
      <c r="S40" s="81">
        <v>11.5</v>
      </c>
      <c r="T40" s="46"/>
      <c r="U40" s="81">
        <v>11.5</v>
      </c>
      <c r="V40" s="46"/>
      <c r="W40" s="81">
        <v>11.5</v>
      </c>
      <c r="X40" s="47"/>
      <c r="Y40" s="47"/>
      <c r="Z40" s="47"/>
      <c r="AA40" s="46"/>
      <c r="AB40" s="3">
        <v>11.5</v>
      </c>
      <c r="AC40" s="50">
        <v>11.5</v>
      </c>
      <c r="AD40" s="47"/>
      <c r="AE40" s="46"/>
      <c r="AF40" s="4">
        <v>11.5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12.6</v>
      </c>
      <c r="K43" s="46"/>
      <c r="L43" s="81">
        <v>12.6</v>
      </c>
      <c r="M43" s="46"/>
      <c r="N43" s="81">
        <v>12.6</v>
      </c>
      <c r="O43" s="46"/>
      <c r="P43" s="81">
        <v>12.6</v>
      </c>
      <c r="Q43" s="47"/>
      <c r="R43" s="46"/>
      <c r="S43" s="81">
        <v>12.6</v>
      </c>
      <c r="T43" s="46"/>
      <c r="U43" s="81">
        <v>12.6</v>
      </c>
      <c r="V43" s="46"/>
      <c r="W43" s="81">
        <v>12.6</v>
      </c>
      <c r="X43" s="47"/>
      <c r="Y43" s="47"/>
      <c r="Z43" s="47"/>
      <c r="AA43" s="46"/>
      <c r="AB43" s="3">
        <v>12.6</v>
      </c>
      <c r="AC43" s="50">
        <v>12.6</v>
      </c>
      <c r="AD43" s="47"/>
      <c r="AE43" s="46"/>
      <c r="AF43" s="4">
        <v>12.6</v>
      </c>
    </row>
    <row r="44" spans="5:32"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1Crcwwsay5VB8t15d8yzTj2hPgrCk2SLshoWtQPvaP5KbacCFStyv+UuxBtp9eVQ4Eaa8/YZkBHcOhshVhw9vQ==" saltValue="2X8AD5IjhqVogv6pOCYBH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4841B99-D465-4C82-B77C-DB4F4236BAC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ROEA - Roma East (33/11kV)</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AJ53"/>
  <sheetViews>
    <sheetView showGridLines="0" topLeftCell="A23"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1655</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1656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54.3</v>
      </c>
      <c r="K26" s="46"/>
      <c r="L26" s="81">
        <v>54.3</v>
      </c>
      <c r="M26" s="46"/>
      <c r="N26" s="81">
        <v>54.3</v>
      </c>
      <c r="O26" s="46"/>
      <c r="P26" s="81">
        <v>54.3</v>
      </c>
      <c r="Q26" s="47"/>
      <c r="R26" s="46"/>
      <c r="S26" s="81">
        <v>54.3</v>
      </c>
      <c r="T26" s="46"/>
      <c r="U26" s="81">
        <v>64.5</v>
      </c>
      <c r="V26" s="46"/>
      <c r="W26" s="81">
        <v>64.5</v>
      </c>
      <c r="X26" s="47"/>
      <c r="Y26" s="47"/>
      <c r="Z26" s="47"/>
      <c r="AA26" s="46"/>
      <c r="AB26" s="3">
        <v>64.5</v>
      </c>
      <c r="AC26" s="50">
        <v>64.5</v>
      </c>
      <c r="AD26" s="47"/>
      <c r="AE26" s="46"/>
      <c r="AF26" s="4">
        <v>64.5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22.7</v>
      </c>
      <c r="K28" s="46"/>
      <c r="L28" s="81">
        <v>22.5</v>
      </c>
      <c r="M28" s="46"/>
      <c r="N28" s="81">
        <v>22.5</v>
      </c>
      <c r="O28" s="46"/>
      <c r="P28" s="81">
        <v>22.6</v>
      </c>
      <c r="Q28" s="47"/>
      <c r="R28" s="46"/>
      <c r="S28" s="81">
        <v>22.9</v>
      </c>
      <c r="T28" s="46"/>
      <c r="U28" s="81">
        <v>13.8</v>
      </c>
      <c r="V28" s="46"/>
      <c r="W28" s="81">
        <v>13.8</v>
      </c>
      <c r="X28" s="47"/>
      <c r="Y28" s="47"/>
      <c r="Z28" s="47"/>
      <c r="AA28" s="46"/>
      <c r="AB28" s="3">
        <v>13.8</v>
      </c>
      <c r="AC28" s="50">
        <v>13.9</v>
      </c>
      <c r="AD28" s="47"/>
      <c r="AE28" s="46"/>
      <c r="AF28" s="4">
        <v>13.9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0.98299999999999998</v>
      </c>
      <c r="V31" s="46"/>
      <c r="W31" s="83">
        <v>0.98299999999999998</v>
      </c>
      <c r="X31" s="47"/>
      <c r="Y31" s="47"/>
      <c r="Z31" s="47"/>
      <c r="AA31" s="46"/>
      <c r="AB31" s="7">
        <v>0.98299999999999998</v>
      </c>
      <c r="AC31" s="53">
        <v>0.98299999999999998</v>
      </c>
      <c r="AD31" s="47"/>
      <c r="AE31" s="46"/>
      <c r="AF31" s="8">
        <v>0.98299999999999998</v>
      </c>
    </row>
    <row r="32" spans="4:32" ht="13.15" customHeight="1" x14ac:dyDescent="0.25">
      <c r="E32" s="48" t="s">
        <v>329</v>
      </c>
      <c r="F32" s="47"/>
      <c r="G32" s="47"/>
      <c r="H32" s="47"/>
      <c r="I32" s="49"/>
      <c r="J32" s="81">
        <v>32</v>
      </c>
      <c r="K32" s="46"/>
      <c r="L32" s="81">
        <v>32</v>
      </c>
      <c r="M32" s="46"/>
      <c r="N32" s="81">
        <v>32</v>
      </c>
      <c r="O32" s="46"/>
      <c r="P32" s="81">
        <v>32</v>
      </c>
      <c r="Q32" s="47"/>
      <c r="R32" s="46"/>
      <c r="S32" s="81">
        <v>32</v>
      </c>
      <c r="T32" s="46"/>
      <c r="U32" s="81">
        <v>35.9</v>
      </c>
      <c r="V32" s="46"/>
      <c r="W32" s="81">
        <v>35.9</v>
      </c>
      <c r="X32" s="47"/>
      <c r="Y32" s="47"/>
      <c r="Z32" s="47"/>
      <c r="AA32" s="46"/>
      <c r="AB32" s="3">
        <v>35.9</v>
      </c>
      <c r="AC32" s="50">
        <v>35.9</v>
      </c>
      <c r="AD32" s="47"/>
      <c r="AE32" s="46"/>
      <c r="AF32" s="4">
        <v>35.9</v>
      </c>
    </row>
    <row r="33" spans="5:32" ht="13.15" customHeight="1" x14ac:dyDescent="0.25">
      <c r="E33" s="51" t="s">
        <v>331</v>
      </c>
      <c r="F33" s="47"/>
      <c r="G33" s="47"/>
      <c r="H33" s="47"/>
      <c r="I33" s="49"/>
      <c r="J33" s="82">
        <v>20.9</v>
      </c>
      <c r="K33" s="46"/>
      <c r="L33" s="82">
        <v>20.8</v>
      </c>
      <c r="M33" s="46"/>
      <c r="N33" s="82">
        <v>20.8</v>
      </c>
      <c r="O33" s="46"/>
      <c r="P33" s="82">
        <v>20.9</v>
      </c>
      <c r="Q33" s="47"/>
      <c r="R33" s="46"/>
      <c r="S33" s="82">
        <v>21.1</v>
      </c>
      <c r="T33" s="46"/>
      <c r="U33" s="82">
        <v>13.2</v>
      </c>
      <c r="V33" s="46"/>
      <c r="W33" s="82">
        <v>13.2</v>
      </c>
      <c r="X33" s="47"/>
      <c r="Y33" s="47"/>
      <c r="Z33" s="47"/>
      <c r="AA33" s="46"/>
      <c r="AB33" s="9">
        <v>13.2</v>
      </c>
      <c r="AC33" s="52">
        <v>13.2</v>
      </c>
      <c r="AD33" s="47"/>
      <c r="AE33" s="46"/>
      <c r="AF33" s="10">
        <v>13.2</v>
      </c>
    </row>
    <row r="34" spans="5:32" ht="20.25" customHeight="1" x14ac:dyDescent="0.25">
      <c r="E34" s="48" t="s">
        <v>662</v>
      </c>
      <c r="F34" s="47"/>
      <c r="G34" s="47"/>
      <c r="H34" s="47"/>
      <c r="I34" s="49"/>
      <c r="J34" s="80">
        <v>1</v>
      </c>
      <c r="K34" s="46"/>
      <c r="L34" s="80">
        <v>1</v>
      </c>
      <c r="M34" s="46"/>
      <c r="N34" s="80">
        <v>1</v>
      </c>
      <c r="O34" s="46"/>
      <c r="P34" s="80">
        <v>1</v>
      </c>
      <c r="Q34" s="47"/>
      <c r="R34" s="46"/>
      <c r="S34" s="80">
        <v>1.1000000000000001</v>
      </c>
      <c r="T34" s="46"/>
      <c r="U34" s="80">
        <v>0.7</v>
      </c>
      <c r="V34" s="46"/>
      <c r="W34" s="80">
        <v>0.7</v>
      </c>
      <c r="X34" s="47"/>
      <c r="Y34" s="47"/>
      <c r="Z34" s="47"/>
      <c r="AA34" s="46"/>
      <c r="AB34" s="5">
        <v>0.7</v>
      </c>
      <c r="AC34" s="45">
        <v>0.7</v>
      </c>
      <c r="AD34" s="47"/>
      <c r="AE34" s="46"/>
      <c r="AF34" s="6">
        <v>0.7</v>
      </c>
    </row>
    <row r="35" spans="5:32" ht="20.25" customHeight="1" x14ac:dyDescent="0.25">
      <c r="E35" s="48" t="s">
        <v>663</v>
      </c>
      <c r="F35" s="47"/>
      <c r="G35" s="47"/>
      <c r="H35" s="47"/>
      <c r="I35" s="49"/>
      <c r="J35" s="80" t="s">
        <v>1077</v>
      </c>
      <c r="K35" s="46"/>
      <c r="L35" s="80" t="s">
        <v>1077</v>
      </c>
      <c r="M35" s="46"/>
      <c r="N35" s="80" t="s">
        <v>1077</v>
      </c>
      <c r="O35" s="46"/>
      <c r="P35" s="80" t="s">
        <v>1077</v>
      </c>
      <c r="Q35" s="47"/>
      <c r="R35" s="46"/>
      <c r="S35" s="80" t="s">
        <v>1077</v>
      </c>
      <c r="T35" s="46"/>
      <c r="U35" s="80" t="s">
        <v>1077</v>
      </c>
      <c r="V35" s="46"/>
      <c r="W35" s="80" t="s">
        <v>1077</v>
      </c>
      <c r="X35" s="47"/>
      <c r="Y35" s="47"/>
      <c r="Z35" s="47"/>
      <c r="AA35" s="46"/>
      <c r="AB35" s="5" t="s">
        <v>1077</v>
      </c>
      <c r="AC35" s="45" t="s">
        <v>1077</v>
      </c>
      <c r="AD35" s="47"/>
      <c r="AE35" s="46"/>
      <c r="AF35" s="6" t="s">
        <v>1077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14</v>
      </c>
      <c r="K39" s="46"/>
      <c r="L39" s="81">
        <v>14</v>
      </c>
      <c r="M39" s="46"/>
      <c r="N39" s="81">
        <v>14</v>
      </c>
      <c r="O39" s="46"/>
      <c r="P39" s="81">
        <v>14</v>
      </c>
      <c r="Q39" s="47"/>
      <c r="R39" s="46"/>
      <c r="S39" s="81">
        <v>14</v>
      </c>
      <c r="T39" s="46"/>
      <c r="U39" s="81">
        <v>14</v>
      </c>
      <c r="V39" s="46"/>
      <c r="W39" s="81">
        <v>14</v>
      </c>
      <c r="X39" s="47"/>
      <c r="Y39" s="47"/>
      <c r="Z39" s="47"/>
      <c r="AA39" s="46"/>
      <c r="AB39" s="3">
        <v>14</v>
      </c>
      <c r="AC39" s="50">
        <v>14</v>
      </c>
      <c r="AD39" s="47"/>
      <c r="AE39" s="46"/>
      <c r="AF39" s="4">
        <v>14</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2"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Ey99Ia16XXaQCvHTSN0RocvCdarGWC3xk1gMp3j77K3mkYvtfPOr3PYLPDT4DM0PyX3oAm58PfFilQHEte2qQ==" saltValue="YvZdXGEMbq4FhEZXwvhD0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ACC2692-C345-4F7B-8269-4D51088057E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ROGL - Rockhampton Glenmore (66/11kV)</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1659</v>
      </c>
      <c r="J3" s="69"/>
      <c r="K3" s="69"/>
      <c r="L3" s="69"/>
      <c r="M3" s="69"/>
      <c r="N3" s="69"/>
      <c r="O3" s="69"/>
      <c r="P3" s="69"/>
      <c r="Q3" s="69"/>
      <c r="R3" s="69"/>
      <c r="S3" s="69"/>
      <c r="V3" s="71" t="s">
        <v>645</v>
      </c>
      <c r="W3" s="69"/>
      <c r="Y3" s="72" t="s">
        <v>1660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1661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89.3</v>
      </c>
      <c r="K26" s="46"/>
      <c r="L26" s="81">
        <v>89.3</v>
      </c>
      <c r="M26" s="46"/>
      <c r="N26" s="81">
        <v>89.3</v>
      </c>
      <c r="O26" s="46"/>
      <c r="P26" s="81">
        <v>89.3</v>
      </c>
      <c r="Q26" s="47"/>
      <c r="R26" s="46"/>
      <c r="S26" s="81">
        <v>89.3</v>
      </c>
      <c r="T26" s="46"/>
      <c r="U26" s="81">
        <v>97.7</v>
      </c>
      <c r="V26" s="46"/>
      <c r="W26" s="81">
        <v>97.7</v>
      </c>
      <c r="X26" s="47"/>
      <c r="Y26" s="47"/>
      <c r="Z26" s="47"/>
      <c r="AA26" s="46"/>
      <c r="AB26" s="3">
        <v>97.7</v>
      </c>
      <c r="AC26" s="50">
        <v>97.7</v>
      </c>
      <c r="AD26" s="47"/>
      <c r="AE26" s="46"/>
      <c r="AF26" s="4">
        <v>97.7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6.8</v>
      </c>
      <c r="K28" s="46"/>
      <c r="L28" s="81">
        <v>6.8</v>
      </c>
      <c r="M28" s="46"/>
      <c r="N28" s="81">
        <v>7.8</v>
      </c>
      <c r="O28" s="46"/>
      <c r="P28" s="81">
        <v>7.9</v>
      </c>
      <c r="Q28" s="47"/>
      <c r="R28" s="46"/>
      <c r="S28" s="81">
        <v>7.9</v>
      </c>
      <c r="T28" s="46"/>
      <c r="U28" s="81">
        <v>6.2</v>
      </c>
      <c r="V28" s="46"/>
      <c r="W28" s="81">
        <v>6.2</v>
      </c>
      <c r="X28" s="47"/>
      <c r="Y28" s="47"/>
      <c r="Z28" s="47"/>
      <c r="AA28" s="46"/>
      <c r="AB28" s="3">
        <v>6.8</v>
      </c>
      <c r="AC28" s="50">
        <v>6.8</v>
      </c>
      <c r="AD28" s="47"/>
      <c r="AE28" s="46"/>
      <c r="AF28" s="4">
        <v>6.8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52.3</v>
      </c>
      <c r="K32" s="46"/>
      <c r="L32" s="81">
        <v>52.3</v>
      </c>
      <c r="M32" s="46"/>
      <c r="N32" s="81">
        <v>52.3</v>
      </c>
      <c r="O32" s="46"/>
      <c r="P32" s="81">
        <v>52.3</v>
      </c>
      <c r="Q32" s="47"/>
      <c r="R32" s="46"/>
      <c r="S32" s="81">
        <v>52.3</v>
      </c>
      <c r="T32" s="46"/>
      <c r="U32" s="81">
        <v>56.1</v>
      </c>
      <c r="V32" s="46"/>
      <c r="W32" s="81">
        <v>56.1</v>
      </c>
      <c r="X32" s="47"/>
      <c r="Y32" s="47"/>
      <c r="Z32" s="47"/>
      <c r="AA32" s="46"/>
      <c r="AB32" s="3">
        <v>56.1</v>
      </c>
      <c r="AC32" s="50">
        <v>56.1</v>
      </c>
      <c r="AD32" s="47"/>
      <c r="AE32" s="46"/>
      <c r="AF32" s="4">
        <v>56.1</v>
      </c>
    </row>
    <row r="33" spans="5:32" ht="13.15" customHeight="1" x14ac:dyDescent="0.25">
      <c r="E33" s="51" t="s">
        <v>331</v>
      </c>
      <c r="F33" s="47"/>
      <c r="G33" s="47"/>
      <c r="H33" s="47"/>
      <c r="I33" s="49"/>
      <c r="J33" s="82">
        <v>6.6</v>
      </c>
      <c r="K33" s="46"/>
      <c r="L33" s="82">
        <v>6.5</v>
      </c>
      <c r="M33" s="46"/>
      <c r="N33" s="82">
        <v>7.6</v>
      </c>
      <c r="O33" s="46"/>
      <c r="P33" s="82">
        <v>7.6</v>
      </c>
      <c r="Q33" s="47"/>
      <c r="R33" s="46"/>
      <c r="S33" s="82">
        <v>7.7</v>
      </c>
      <c r="T33" s="46"/>
      <c r="U33" s="82">
        <v>6</v>
      </c>
      <c r="V33" s="46"/>
      <c r="W33" s="82">
        <v>6</v>
      </c>
      <c r="X33" s="47"/>
      <c r="Y33" s="47"/>
      <c r="Z33" s="47"/>
      <c r="AA33" s="46"/>
      <c r="AB33" s="9">
        <v>6.6</v>
      </c>
      <c r="AC33" s="52">
        <v>6.6</v>
      </c>
      <c r="AD33" s="47"/>
      <c r="AE33" s="46"/>
      <c r="AF33" s="10">
        <v>6.6</v>
      </c>
    </row>
    <row r="34" spans="5:32" ht="20.25" customHeight="1" x14ac:dyDescent="0.25">
      <c r="E34" s="48" t="s">
        <v>662</v>
      </c>
      <c r="F34" s="47"/>
      <c r="G34" s="47"/>
      <c r="H34" s="47"/>
      <c r="I34" s="49"/>
      <c r="J34" s="80">
        <v>0.3</v>
      </c>
      <c r="K34" s="46"/>
      <c r="L34" s="80">
        <v>0.3</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60</v>
      </c>
      <c r="K43" s="46"/>
      <c r="L43" s="81">
        <v>60</v>
      </c>
      <c r="M43" s="46"/>
      <c r="N43" s="81">
        <v>60</v>
      </c>
      <c r="O43" s="46"/>
      <c r="P43" s="81">
        <v>60</v>
      </c>
      <c r="Q43" s="47"/>
      <c r="R43" s="46"/>
      <c r="S43" s="81">
        <v>60</v>
      </c>
      <c r="T43" s="46"/>
      <c r="U43" s="81">
        <v>60</v>
      </c>
      <c r="V43" s="46"/>
      <c r="W43" s="81">
        <v>60</v>
      </c>
      <c r="X43" s="47"/>
      <c r="Y43" s="47"/>
      <c r="Z43" s="47"/>
      <c r="AA43" s="46"/>
      <c r="AB43" s="3">
        <v>60</v>
      </c>
      <c r="AC43" s="50">
        <v>60</v>
      </c>
      <c r="AD43" s="47"/>
      <c r="AE43" s="46"/>
      <c r="AF43" s="4">
        <v>60</v>
      </c>
    </row>
    <row r="44" spans="5:32" ht="20.100000000000001" customHeight="1" x14ac:dyDescent="0.25">
      <c r="E44" s="48" t="s">
        <v>310</v>
      </c>
      <c r="F44" s="47"/>
      <c r="G44" s="47"/>
      <c r="H44" s="47"/>
      <c r="I44" s="49"/>
      <c r="J44" s="81">
        <v>30</v>
      </c>
      <c r="K44" s="46"/>
      <c r="L44" s="81">
        <v>30</v>
      </c>
      <c r="M44" s="46"/>
      <c r="N44" s="81">
        <v>30</v>
      </c>
      <c r="O44" s="46"/>
      <c r="P44" s="81">
        <v>30</v>
      </c>
      <c r="Q44" s="47"/>
      <c r="R44" s="46"/>
      <c r="S44" s="81">
        <v>30</v>
      </c>
      <c r="T44" s="46"/>
      <c r="U44" s="81">
        <v>30</v>
      </c>
      <c r="V44" s="46"/>
      <c r="W44" s="81">
        <v>30</v>
      </c>
      <c r="X44" s="47"/>
      <c r="Y44" s="47"/>
      <c r="Z44" s="47"/>
      <c r="AA44" s="46"/>
      <c r="AB44" s="3">
        <v>30</v>
      </c>
      <c r="AC44" s="50">
        <v>30</v>
      </c>
      <c r="AD44" s="47"/>
      <c r="AE44" s="46"/>
      <c r="AF44" s="4">
        <v>30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U/ByFTMx+gVG/3t6jVyxBzfp3gl6nurxsDdeTWFWXPPI60HlEINZyh1bxLphQnrHhYo9MyMFeuzZLcwals1Xg==" saltValue="a8GgWLz9w+N7ZNErOUIz9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9ABDBB8-8C92-4C02-9D84-83EE6AC42C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ROLE - Rolleston (66/22kV)</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AK53"/>
  <sheetViews>
    <sheetView showGridLines="0" topLeftCell="A23"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1663</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1664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1665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1666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4.3</v>
      </c>
      <c r="K26" s="46"/>
      <c r="L26" s="81">
        <v>4.3</v>
      </c>
      <c r="M26" s="46"/>
      <c r="N26" s="81">
        <v>4.3</v>
      </c>
      <c r="O26" s="46"/>
      <c r="P26" s="81">
        <v>4.3</v>
      </c>
      <c r="Q26" s="47"/>
      <c r="R26" s="46"/>
      <c r="S26" s="81">
        <v>4.3</v>
      </c>
      <c r="T26" s="46"/>
      <c r="U26" s="81">
        <v>4.3</v>
      </c>
      <c r="V26" s="46"/>
      <c r="W26" s="81">
        <v>4.3</v>
      </c>
      <c r="X26" s="47"/>
      <c r="Y26" s="47"/>
      <c r="Z26" s="47"/>
      <c r="AA26" s="46"/>
      <c r="AB26" s="3">
        <v>4.3</v>
      </c>
      <c r="AC26" s="50">
        <v>4.3</v>
      </c>
      <c r="AD26" s="47"/>
      <c r="AE26" s="46"/>
      <c r="AF26" s="4">
        <v>4.3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v>
      </c>
      <c r="K28" s="46"/>
      <c r="L28" s="81">
        <v>1.7</v>
      </c>
      <c r="M28" s="46"/>
      <c r="N28" s="81">
        <v>1.7</v>
      </c>
      <c r="O28" s="46"/>
      <c r="P28" s="81">
        <v>1.7</v>
      </c>
      <c r="Q28" s="47"/>
      <c r="R28" s="46"/>
      <c r="S28" s="81">
        <v>1.7</v>
      </c>
      <c r="T28" s="46"/>
      <c r="U28" s="81">
        <v>1.3</v>
      </c>
      <c r="V28" s="46"/>
      <c r="W28" s="81">
        <v>1.3</v>
      </c>
      <c r="X28" s="47"/>
      <c r="Y28" s="47"/>
      <c r="Z28" s="47"/>
      <c r="AA28" s="46"/>
      <c r="AB28" s="3">
        <v>1.3</v>
      </c>
      <c r="AC28" s="50">
        <v>1.3</v>
      </c>
      <c r="AD28" s="47"/>
      <c r="AE28" s="46"/>
      <c r="AF28" s="4">
        <v>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0.99299999999999999</v>
      </c>
      <c r="K31" s="46"/>
      <c r="L31" s="83">
        <v>0.99299999999999999</v>
      </c>
      <c r="M31" s="46"/>
      <c r="N31" s="83">
        <v>0.99299999999999999</v>
      </c>
      <c r="O31" s="46"/>
      <c r="P31" s="83">
        <v>0.99299999999999999</v>
      </c>
      <c r="Q31" s="47"/>
      <c r="R31" s="46"/>
      <c r="S31" s="83">
        <v>0.99299999999999999</v>
      </c>
      <c r="T31" s="46"/>
      <c r="U31" s="83">
        <v>0.98899999999999999</v>
      </c>
      <c r="V31" s="46"/>
      <c r="W31" s="83">
        <v>0.98899999999999999</v>
      </c>
      <c r="X31" s="47"/>
      <c r="Y31" s="47"/>
      <c r="Z31" s="47"/>
      <c r="AA31" s="46"/>
      <c r="AB31" s="7">
        <v>0.98899999999999999</v>
      </c>
      <c r="AC31" s="53">
        <v>0.98899999999999999</v>
      </c>
      <c r="AD31" s="47"/>
      <c r="AE31" s="46"/>
      <c r="AF31" s="8">
        <v>0.98899999999999999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1.6</v>
      </c>
      <c r="K33" s="46"/>
      <c r="L33" s="82">
        <v>1.6</v>
      </c>
      <c r="M33" s="46"/>
      <c r="N33" s="82">
        <v>1.6</v>
      </c>
      <c r="O33" s="46"/>
      <c r="P33" s="82">
        <v>1.6</v>
      </c>
      <c r="Q33" s="47"/>
      <c r="R33" s="46"/>
      <c r="S33" s="82">
        <v>1.6</v>
      </c>
      <c r="T33" s="46"/>
      <c r="U33" s="82">
        <v>1.2</v>
      </c>
      <c r="V33" s="46"/>
      <c r="W33" s="82">
        <v>1.2</v>
      </c>
      <c r="X33" s="47"/>
      <c r="Y33" s="47"/>
      <c r="Z33" s="47"/>
      <c r="AA33" s="46"/>
      <c r="AB33" s="9">
        <v>1.2</v>
      </c>
      <c r="AC33" s="52">
        <v>1.2</v>
      </c>
      <c r="AD33" s="47"/>
      <c r="AE33" s="46"/>
      <c r="AF33" s="10">
        <v>1.2</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1">
        <v>1.6</v>
      </c>
      <c r="K36" s="46"/>
      <c r="L36" s="81">
        <v>1.6</v>
      </c>
      <c r="M36" s="46"/>
      <c r="N36" s="81">
        <v>1.6</v>
      </c>
      <c r="O36" s="46"/>
      <c r="P36" s="81">
        <v>1.6</v>
      </c>
      <c r="Q36" s="47"/>
      <c r="R36" s="46"/>
      <c r="S36" s="81">
        <v>1.6</v>
      </c>
      <c r="T36" s="46"/>
      <c r="U36" s="81">
        <v>1.2</v>
      </c>
      <c r="V36" s="46"/>
      <c r="W36" s="81">
        <v>1.2</v>
      </c>
      <c r="X36" s="47"/>
      <c r="Y36" s="47"/>
      <c r="Z36" s="47"/>
      <c r="AA36" s="46"/>
      <c r="AB36" s="3">
        <v>1.2</v>
      </c>
      <c r="AC36" s="50">
        <v>1.2</v>
      </c>
      <c r="AD36" s="47"/>
      <c r="AE36" s="46"/>
      <c r="AF36" s="4">
        <v>1.2</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1s6yLZB5fyFAmWMd6sTN6zb2+YNtS8Op7fCkuAawMCy1UDIVuPkKklaeFWyiRMmO4bNIDbQV3d2gkte9LDnApQ==" saltValue="zt4X17NL5Yg7FKc71DAQD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AE9C4F3-C920-4047-A46B-5694E65692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ROLL - Rollingstone (66/11kV)</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B1:AI51"/>
  <sheetViews>
    <sheetView showGridLines="0" topLeftCell="A28" zoomScale="175" zoomScaleNormal="17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1667</v>
      </c>
      <c r="I3" s="69"/>
      <c r="J3" s="69"/>
      <c r="K3" s="69"/>
      <c r="L3" s="69"/>
      <c r="M3" s="69"/>
      <c r="N3" s="69"/>
      <c r="O3" s="69"/>
      <c r="P3" s="69"/>
      <c r="Q3" s="69"/>
      <c r="R3" s="69"/>
      <c r="U3" s="71" t="s">
        <v>645</v>
      </c>
      <c r="V3" s="69"/>
      <c r="X3" s="72" t="s">
        <v>961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1668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1669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101.4</v>
      </c>
      <c r="J24" s="46"/>
      <c r="K24" s="81">
        <v>101.4</v>
      </c>
      <c r="L24" s="46"/>
      <c r="M24" s="81">
        <v>101.4</v>
      </c>
      <c r="N24" s="46"/>
      <c r="O24" s="81">
        <v>101.4</v>
      </c>
      <c r="P24" s="47"/>
      <c r="Q24" s="46"/>
      <c r="R24" s="81">
        <v>101.4</v>
      </c>
      <c r="S24" s="46"/>
      <c r="T24" s="81">
        <v>119.6</v>
      </c>
      <c r="U24" s="46"/>
      <c r="V24" s="81">
        <v>119.6</v>
      </c>
      <c r="W24" s="47"/>
      <c r="X24" s="47"/>
      <c r="Y24" s="47"/>
      <c r="Z24" s="46"/>
      <c r="AA24" s="3">
        <v>119.6</v>
      </c>
      <c r="AB24" s="50">
        <v>119.6</v>
      </c>
      <c r="AC24" s="47"/>
      <c r="AD24" s="46"/>
      <c r="AE24" s="4">
        <v>119.6</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35</v>
      </c>
      <c r="J26" s="46"/>
      <c r="K26" s="81">
        <v>34.6</v>
      </c>
      <c r="L26" s="46"/>
      <c r="M26" s="81">
        <v>36.9</v>
      </c>
      <c r="N26" s="46"/>
      <c r="O26" s="81">
        <v>36.9</v>
      </c>
      <c r="P26" s="47"/>
      <c r="Q26" s="46"/>
      <c r="R26" s="81">
        <v>37.1</v>
      </c>
      <c r="S26" s="46"/>
      <c r="T26" s="81">
        <v>35.299999999999997</v>
      </c>
      <c r="U26" s="46"/>
      <c r="V26" s="81">
        <v>35.1</v>
      </c>
      <c r="W26" s="47"/>
      <c r="X26" s="47"/>
      <c r="Y26" s="47"/>
      <c r="Z26" s="46"/>
      <c r="AA26" s="3">
        <v>36.4</v>
      </c>
      <c r="AB26" s="50">
        <v>36.299999999999997</v>
      </c>
      <c r="AC26" s="47"/>
      <c r="AD26" s="46"/>
      <c r="AE26" s="4">
        <v>36.299999999999997</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0.99199999999999999</v>
      </c>
      <c r="J29" s="46"/>
      <c r="K29" s="83">
        <v>0.99199999999999999</v>
      </c>
      <c r="L29" s="46"/>
      <c r="M29" s="83">
        <v>0.99199999999999999</v>
      </c>
      <c r="N29" s="46"/>
      <c r="O29" s="83">
        <v>0.99199999999999999</v>
      </c>
      <c r="P29" s="47"/>
      <c r="Q29" s="46"/>
      <c r="R29" s="83">
        <v>0.99199999999999999</v>
      </c>
      <c r="S29" s="46"/>
      <c r="T29" s="83">
        <v>0.97699999999999998</v>
      </c>
      <c r="U29" s="46"/>
      <c r="V29" s="83">
        <v>0.97699999999999998</v>
      </c>
      <c r="W29" s="47"/>
      <c r="X29" s="47"/>
      <c r="Y29" s="47"/>
      <c r="Z29" s="46"/>
      <c r="AA29" s="7">
        <v>0.97699999999999998</v>
      </c>
      <c r="AB29" s="53">
        <v>0.97699999999999998</v>
      </c>
      <c r="AC29" s="47"/>
      <c r="AD29" s="46"/>
      <c r="AE29" s="8">
        <v>0.97699999999999998</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33.1</v>
      </c>
      <c r="J31" s="46"/>
      <c r="K31" s="82">
        <v>32.799999999999997</v>
      </c>
      <c r="L31" s="46"/>
      <c r="M31" s="82">
        <v>35.1</v>
      </c>
      <c r="N31" s="46"/>
      <c r="O31" s="82">
        <v>35.1</v>
      </c>
      <c r="P31" s="47"/>
      <c r="Q31" s="46"/>
      <c r="R31" s="82">
        <v>35.299999999999997</v>
      </c>
      <c r="S31" s="46"/>
      <c r="T31" s="82">
        <v>33.9</v>
      </c>
      <c r="U31" s="46"/>
      <c r="V31" s="82">
        <v>33.6</v>
      </c>
      <c r="W31" s="47"/>
      <c r="X31" s="47"/>
      <c r="Y31" s="47"/>
      <c r="Z31" s="46"/>
      <c r="AA31" s="9">
        <v>35</v>
      </c>
      <c r="AB31" s="52">
        <v>34.9</v>
      </c>
      <c r="AC31" s="47"/>
      <c r="AD31" s="46"/>
      <c r="AE31" s="10">
        <v>34.799999999999997</v>
      </c>
    </row>
    <row r="32" spans="4:31" ht="20.25" customHeight="1" x14ac:dyDescent="0.25">
      <c r="E32" s="48" t="s">
        <v>662</v>
      </c>
      <c r="F32" s="47"/>
      <c r="G32" s="47"/>
      <c r="H32" s="49"/>
      <c r="I32" s="80">
        <v>1.7</v>
      </c>
      <c r="J32" s="46"/>
      <c r="K32" s="80">
        <v>1.6</v>
      </c>
      <c r="L32" s="46"/>
      <c r="M32" s="80">
        <v>1.8</v>
      </c>
      <c r="N32" s="46"/>
      <c r="O32" s="80">
        <v>1.8</v>
      </c>
      <c r="P32" s="47"/>
      <c r="Q32" s="46"/>
      <c r="R32" s="80">
        <v>1.8</v>
      </c>
      <c r="S32" s="46"/>
      <c r="T32" s="80">
        <v>1.7</v>
      </c>
      <c r="U32" s="46"/>
      <c r="V32" s="80">
        <v>1.7</v>
      </c>
      <c r="W32" s="47"/>
      <c r="X32" s="47"/>
      <c r="Y32" s="47"/>
      <c r="Z32" s="46"/>
      <c r="AA32" s="5">
        <v>1.8</v>
      </c>
      <c r="AB32" s="45">
        <v>1.7</v>
      </c>
      <c r="AC32" s="47"/>
      <c r="AD32" s="46"/>
      <c r="AE32" s="6">
        <v>1.7</v>
      </c>
    </row>
    <row r="33" spans="5:31" ht="20.25" customHeight="1" x14ac:dyDescent="0.25">
      <c r="E33" s="48" t="s">
        <v>663</v>
      </c>
      <c r="F33" s="47"/>
      <c r="G33" s="47"/>
      <c r="H33" s="49"/>
      <c r="I33" s="80" t="s">
        <v>1345</v>
      </c>
      <c r="J33" s="46"/>
      <c r="K33" s="80" t="s">
        <v>1345</v>
      </c>
      <c r="L33" s="46"/>
      <c r="M33" s="80" t="s">
        <v>1345</v>
      </c>
      <c r="N33" s="46"/>
      <c r="O33" s="80" t="s">
        <v>1345</v>
      </c>
      <c r="P33" s="47"/>
      <c r="Q33" s="46"/>
      <c r="R33" s="80" t="s">
        <v>1345</v>
      </c>
      <c r="S33" s="46"/>
      <c r="T33" s="80" t="s">
        <v>1345</v>
      </c>
      <c r="U33" s="46"/>
      <c r="V33" s="80" t="s">
        <v>1345</v>
      </c>
      <c r="W33" s="47"/>
      <c r="X33" s="47"/>
      <c r="Y33" s="47"/>
      <c r="Z33" s="46"/>
      <c r="AA33" s="5" t="s">
        <v>1345</v>
      </c>
      <c r="AB33" s="45" t="s">
        <v>1345</v>
      </c>
      <c r="AC33" s="47"/>
      <c r="AD33" s="46"/>
      <c r="AE33" s="6" t="s">
        <v>1345</v>
      </c>
    </row>
    <row r="34" spans="5:31" ht="13.15" customHeight="1" x14ac:dyDescent="0.25">
      <c r="E34" s="48" t="s">
        <v>337</v>
      </c>
      <c r="F34" s="47"/>
      <c r="G34" s="47"/>
      <c r="H34" s="49"/>
      <c r="I34" s="81">
        <v>33.1</v>
      </c>
      <c r="J34" s="46"/>
      <c r="K34" s="81">
        <v>32.799999999999997</v>
      </c>
      <c r="L34" s="46"/>
      <c r="M34" s="81">
        <v>35.1</v>
      </c>
      <c r="N34" s="46"/>
      <c r="O34" s="81">
        <v>35.1</v>
      </c>
      <c r="P34" s="47"/>
      <c r="Q34" s="46"/>
      <c r="R34" s="81">
        <v>35.299999999999997</v>
      </c>
      <c r="S34" s="46"/>
      <c r="T34" s="81">
        <v>33.9</v>
      </c>
      <c r="U34" s="46"/>
      <c r="V34" s="81">
        <v>33.6</v>
      </c>
      <c r="W34" s="47"/>
      <c r="X34" s="47"/>
      <c r="Y34" s="47"/>
      <c r="Z34" s="46"/>
      <c r="AA34" s="3">
        <v>35</v>
      </c>
      <c r="AB34" s="50">
        <v>34.9</v>
      </c>
      <c r="AC34" s="47"/>
      <c r="AD34" s="46"/>
      <c r="AE34" s="4">
        <v>34.799999999999997</v>
      </c>
    </row>
    <row r="35" spans="5:31" x14ac:dyDescent="0.25">
      <c r="E35" s="48" t="s">
        <v>340</v>
      </c>
      <c r="F35" s="47"/>
      <c r="G35" s="47"/>
      <c r="H35" s="49"/>
      <c r="I35" s="81">
        <v>50</v>
      </c>
      <c r="J35" s="46"/>
      <c r="K35" s="81">
        <v>50</v>
      </c>
      <c r="L35" s="46"/>
      <c r="M35" s="81">
        <v>50</v>
      </c>
      <c r="N35" s="46"/>
      <c r="O35" s="81">
        <v>50</v>
      </c>
      <c r="P35" s="47"/>
      <c r="Q35" s="46"/>
      <c r="R35" s="81">
        <v>50</v>
      </c>
      <c r="S35" s="46"/>
      <c r="T35" s="81">
        <v>50</v>
      </c>
      <c r="U35" s="46"/>
      <c r="V35" s="81">
        <v>50</v>
      </c>
      <c r="W35" s="47"/>
      <c r="X35" s="47"/>
      <c r="Y35" s="47"/>
      <c r="Z35" s="46"/>
      <c r="AA35" s="3">
        <v>50</v>
      </c>
      <c r="AB35" s="50">
        <v>50</v>
      </c>
      <c r="AC35" s="47"/>
      <c r="AD35" s="46"/>
      <c r="AE35" s="4">
        <v>50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40</v>
      </c>
      <c r="J41" s="46"/>
      <c r="K41" s="81">
        <v>40</v>
      </c>
      <c r="L41" s="46"/>
      <c r="M41" s="81">
        <v>40</v>
      </c>
      <c r="N41" s="46"/>
      <c r="O41" s="81">
        <v>40</v>
      </c>
      <c r="P41" s="47"/>
      <c r="Q41" s="46"/>
      <c r="R41" s="81">
        <v>40</v>
      </c>
      <c r="S41" s="46"/>
      <c r="T41" s="81">
        <v>40</v>
      </c>
      <c r="U41" s="46"/>
      <c r="V41" s="81">
        <v>40</v>
      </c>
      <c r="W41" s="47"/>
      <c r="X41" s="47"/>
      <c r="Y41" s="47"/>
      <c r="Z41" s="46"/>
      <c r="AA41" s="3">
        <v>40</v>
      </c>
      <c r="AB41" s="50">
        <v>40</v>
      </c>
      <c r="AC41" s="47"/>
      <c r="AD41" s="46"/>
      <c r="AE41" s="4">
        <v>40</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VsbRtcckFHJpfeE41LC+TukjyzwaCtBoC+ETzK6nXLVHBqUdQo3pWYFHtRgU34kkdq2wcB0dZ8jzvh2VxQXutQ==" saltValue="rGyYnjOzquJvv2rmWNu8T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BDFBB26B-99FA-49F4-BC8A-59D00C19F4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ROMA - Roma 66kV BSP (132/66kV)</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J53"/>
  <sheetViews>
    <sheetView showGridLines="0" topLeftCell="A31" zoomScale="175" zoomScaleNormal="175"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769</v>
      </c>
      <c r="J3" s="69"/>
      <c r="K3" s="69"/>
      <c r="L3" s="69"/>
      <c r="M3" s="69"/>
      <c r="N3" s="69"/>
      <c r="O3" s="69"/>
      <c r="P3" s="69"/>
      <c r="Q3" s="69"/>
      <c r="R3" s="69"/>
      <c r="S3" s="69"/>
      <c r="V3" s="71" t="s">
        <v>645</v>
      </c>
      <c r="W3" s="69"/>
      <c r="Y3" s="72" t="s">
        <v>758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771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772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12</v>
      </c>
      <c r="V26" s="46"/>
      <c r="W26" s="81">
        <v>12</v>
      </c>
      <c r="X26" s="47"/>
      <c r="Y26" s="47"/>
      <c r="Z26" s="47"/>
      <c r="AA26" s="46"/>
      <c r="AB26" s="3">
        <v>12</v>
      </c>
      <c r="AC26" s="50">
        <v>12</v>
      </c>
      <c r="AD26" s="47"/>
      <c r="AE26" s="46"/>
      <c r="AF26" s="4">
        <v>12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v>
      </c>
      <c r="K28" s="46"/>
      <c r="L28" s="81">
        <v>1.5</v>
      </c>
      <c r="M28" s="46"/>
      <c r="N28" s="81">
        <v>1.5</v>
      </c>
      <c r="O28" s="46"/>
      <c r="P28" s="81">
        <v>1.5</v>
      </c>
      <c r="Q28" s="47"/>
      <c r="R28" s="46"/>
      <c r="S28" s="81">
        <v>1.5</v>
      </c>
      <c r="T28" s="46"/>
      <c r="U28" s="81">
        <v>1.4</v>
      </c>
      <c r="V28" s="46"/>
      <c r="W28" s="81">
        <v>1.4</v>
      </c>
      <c r="X28" s="47"/>
      <c r="Y28" s="47"/>
      <c r="Z28" s="47"/>
      <c r="AA28" s="46"/>
      <c r="AB28" s="3">
        <v>1.4</v>
      </c>
      <c r="AC28" s="50">
        <v>1.4</v>
      </c>
      <c r="AD28" s="47"/>
      <c r="AE28" s="46"/>
      <c r="AF28" s="4">
        <v>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0.98699999999999999</v>
      </c>
      <c r="K31" s="46"/>
      <c r="L31" s="83">
        <v>0.98699999999999999</v>
      </c>
      <c r="M31" s="46"/>
      <c r="N31" s="83">
        <v>0.98699999999999999</v>
      </c>
      <c r="O31" s="46"/>
      <c r="P31" s="83">
        <v>0.98699999999999999</v>
      </c>
      <c r="Q31" s="47"/>
      <c r="R31" s="46"/>
      <c r="S31" s="83">
        <v>0.98699999999999999</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6.6</v>
      </c>
      <c r="K32" s="46"/>
      <c r="L32" s="81">
        <v>6.6</v>
      </c>
      <c r="M32" s="46"/>
      <c r="N32" s="81">
        <v>6.6</v>
      </c>
      <c r="O32" s="46"/>
      <c r="P32" s="81">
        <v>6.6</v>
      </c>
      <c r="Q32" s="47"/>
      <c r="R32" s="46"/>
      <c r="S32" s="81">
        <v>6.6</v>
      </c>
      <c r="T32" s="46"/>
      <c r="U32" s="81">
        <v>7.1</v>
      </c>
      <c r="V32" s="46"/>
      <c r="W32" s="81">
        <v>7.1</v>
      </c>
      <c r="X32" s="47"/>
      <c r="Y32" s="47"/>
      <c r="Z32" s="47"/>
      <c r="AA32" s="46"/>
      <c r="AB32" s="3">
        <v>7.1</v>
      </c>
      <c r="AC32" s="50">
        <v>7.1</v>
      </c>
      <c r="AD32" s="47"/>
      <c r="AE32" s="46"/>
      <c r="AF32" s="4">
        <v>7.1</v>
      </c>
    </row>
    <row r="33" spans="5:32" ht="13.15" customHeight="1" x14ac:dyDescent="0.25">
      <c r="E33" s="51" t="s">
        <v>331</v>
      </c>
      <c r="F33" s="47"/>
      <c r="G33" s="47"/>
      <c r="H33" s="47"/>
      <c r="I33" s="49"/>
      <c r="J33" s="82">
        <v>1.4</v>
      </c>
      <c r="K33" s="46"/>
      <c r="L33" s="82">
        <v>1.4</v>
      </c>
      <c r="M33" s="46"/>
      <c r="N33" s="82">
        <v>1.4</v>
      </c>
      <c r="O33" s="46"/>
      <c r="P33" s="82">
        <v>1.4</v>
      </c>
      <c r="Q33" s="47"/>
      <c r="R33" s="46"/>
      <c r="S33" s="82">
        <v>1.4</v>
      </c>
      <c r="T33" s="46"/>
      <c r="U33" s="82">
        <v>1.3</v>
      </c>
      <c r="V33" s="46"/>
      <c r="W33" s="82">
        <v>1.3</v>
      </c>
      <c r="X33" s="47"/>
      <c r="Y33" s="47"/>
      <c r="Z33" s="47"/>
      <c r="AA33" s="46"/>
      <c r="AB33" s="9">
        <v>1.3</v>
      </c>
      <c r="AC33" s="52">
        <v>1.3</v>
      </c>
      <c r="AD33" s="47"/>
      <c r="AE33" s="46"/>
      <c r="AF33" s="10">
        <v>1.3</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773</v>
      </c>
      <c r="K35" s="46"/>
      <c r="L35" s="80" t="s">
        <v>773</v>
      </c>
      <c r="M35" s="46"/>
      <c r="N35" s="80" t="s">
        <v>773</v>
      </c>
      <c r="O35" s="46"/>
      <c r="P35" s="80" t="s">
        <v>773</v>
      </c>
      <c r="Q35" s="47"/>
      <c r="R35" s="46"/>
      <c r="S35" s="80" t="s">
        <v>773</v>
      </c>
      <c r="T35" s="46"/>
      <c r="U35" s="80" t="s">
        <v>773</v>
      </c>
      <c r="V35" s="46"/>
      <c r="W35" s="80" t="s">
        <v>773</v>
      </c>
      <c r="X35" s="47"/>
      <c r="Y35" s="47"/>
      <c r="Z35" s="47"/>
      <c r="AA35" s="46"/>
      <c r="AB35" s="5" t="s">
        <v>773</v>
      </c>
      <c r="AC35" s="45" t="s">
        <v>773</v>
      </c>
      <c r="AD35" s="47"/>
      <c r="AE35" s="46"/>
      <c r="AF35" s="6" t="s">
        <v>773</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5PIaDSbEbov9xivYBguz52o8BjB0M+v5CJVJK9BhM02Gs9wnwBTD08qZ3sIcCZAweOCa37hSgf07QwkxrC/pg==" saltValue="7CsbmHf+37JGJm7Qstlfm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4BEF38B-9A4C-4876-B7F8-749DB335792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BING - Bingegang (66/22kV)</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AK53"/>
  <sheetViews>
    <sheetView showGridLines="0" topLeftCell="A34" zoomScale="145" zoomScaleNormal="145" workbookViewId="0">
      <selection activeCell="AK42" sqref="AK42:AN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1670</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33</v>
      </c>
      <c r="K26" s="46"/>
      <c r="L26" s="81">
        <v>33</v>
      </c>
      <c r="M26" s="46"/>
      <c r="N26" s="81">
        <v>33</v>
      </c>
      <c r="O26" s="46"/>
      <c r="P26" s="81">
        <v>33</v>
      </c>
      <c r="Q26" s="47"/>
      <c r="R26" s="46"/>
      <c r="S26" s="81">
        <v>33</v>
      </c>
      <c r="T26" s="46"/>
      <c r="U26" s="81">
        <v>37.799999999999997</v>
      </c>
      <c r="V26" s="46"/>
      <c r="W26" s="81">
        <v>37.799999999999997</v>
      </c>
      <c r="X26" s="47"/>
      <c r="Y26" s="47"/>
      <c r="Z26" s="47"/>
      <c r="AA26" s="46"/>
      <c r="AB26" s="3">
        <v>37.799999999999997</v>
      </c>
      <c r="AC26" s="50">
        <v>37.799999999999997</v>
      </c>
      <c r="AD26" s="47"/>
      <c r="AE26" s="46"/>
      <c r="AF26" s="4">
        <v>37.799999999999997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15.9</v>
      </c>
      <c r="K28" s="46"/>
      <c r="L28" s="81">
        <v>15.7</v>
      </c>
      <c r="M28" s="46"/>
      <c r="N28" s="81">
        <v>15.6</v>
      </c>
      <c r="O28" s="46"/>
      <c r="P28" s="81">
        <v>15.6</v>
      </c>
      <c r="Q28" s="47"/>
      <c r="R28" s="46"/>
      <c r="S28" s="81">
        <v>15.8</v>
      </c>
      <c r="T28" s="46"/>
      <c r="U28" s="81">
        <v>8.4</v>
      </c>
      <c r="V28" s="46"/>
      <c r="W28" s="81">
        <v>8.4</v>
      </c>
      <c r="X28" s="47"/>
      <c r="Y28" s="47"/>
      <c r="Z28" s="47"/>
      <c r="AA28" s="46"/>
      <c r="AB28" s="3">
        <v>8.3000000000000007</v>
      </c>
      <c r="AC28" s="50">
        <v>8.3000000000000007</v>
      </c>
      <c r="AD28" s="47"/>
      <c r="AE28" s="46"/>
      <c r="AF28" s="4">
        <v>8.3000000000000007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19.2</v>
      </c>
      <c r="K32" s="46"/>
      <c r="L32" s="81">
        <v>19.2</v>
      </c>
      <c r="M32" s="46"/>
      <c r="N32" s="81">
        <v>19.2</v>
      </c>
      <c r="O32" s="46"/>
      <c r="P32" s="81">
        <v>19.2</v>
      </c>
      <c r="Q32" s="47"/>
      <c r="R32" s="46"/>
      <c r="S32" s="81">
        <v>19.2</v>
      </c>
      <c r="T32" s="46"/>
      <c r="U32" s="81">
        <v>20.8</v>
      </c>
      <c r="V32" s="46"/>
      <c r="W32" s="81">
        <v>20.8</v>
      </c>
      <c r="X32" s="47"/>
      <c r="Y32" s="47"/>
      <c r="Z32" s="47"/>
      <c r="AA32" s="46"/>
      <c r="AB32" s="3">
        <v>20.8</v>
      </c>
      <c r="AC32" s="50">
        <v>20.8</v>
      </c>
      <c r="AD32" s="47"/>
      <c r="AE32" s="46"/>
      <c r="AF32" s="4">
        <v>20.8</v>
      </c>
    </row>
    <row r="33" spans="5:37" ht="13.15" customHeight="1" x14ac:dyDescent="0.25">
      <c r="E33" s="51" t="s">
        <v>331</v>
      </c>
      <c r="F33" s="47"/>
      <c r="G33" s="47"/>
      <c r="H33" s="47"/>
      <c r="I33" s="49"/>
      <c r="J33" s="82">
        <v>15.2</v>
      </c>
      <c r="K33" s="46"/>
      <c r="L33" s="82">
        <v>15</v>
      </c>
      <c r="M33" s="46"/>
      <c r="N33" s="82">
        <v>14.9</v>
      </c>
      <c r="O33" s="46"/>
      <c r="P33" s="82">
        <v>14.9</v>
      </c>
      <c r="Q33" s="47"/>
      <c r="R33" s="46"/>
      <c r="S33" s="82">
        <v>15.1</v>
      </c>
      <c r="T33" s="46"/>
      <c r="U33" s="82">
        <v>8.1999999999999993</v>
      </c>
      <c r="V33" s="46"/>
      <c r="W33" s="82">
        <v>8.1</v>
      </c>
      <c r="X33" s="47"/>
      <c r="Y33" s="47"/>
      <c r="Z33" s="47"/>
      <c r="AA33" s="46"/>
      <c r="AB33" s="9">
        <v>8.1</v>
      </c>
      <c r="AC33" s="52">
        <v>8</v>
      </c>
      <c r="AD33" s="47"/>
      <c r="AE33" s="46"/>
      <c r="AF33" s="10">
        <v>8</v>
      </c>
    </row>
    <row r="34" spans="5:37" ht="20.25" customHeight="1" x14ac:dyDescent="0.25">
      <c r="E34" s="48" t="s">
        <v>662</v>
      </c>
      <c r="F34" s="47"/>
      <c r="G34" s="47"/>
      <c r="H34" s="47"/>
      <c r="I34" s="49"/>
      <c r="J34" s="80">
        <v>0.8</v>
      </c>
      <c r="K34" s="46"/>
      <c r="L34" s="80">
        <v>0.8</v>
      </c>
      <c r="M34" s="46"/>
      <c r="N34" s="80">
        <v>0.7</v>
      </c>
      <c r="O34" s="46"/>
      <c r="P34" s="80">
        <v>0.7</v>
      </c>
      <c r="Q34" s="47"/>
      <c r="R34" s="46"/>
      <c r="S34" s="80">
        <v>0.8</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10.199999999999999</v>
      </c>
      <c r="K43" s="46"/>
      <c r="L43" s="81">
        <v>10.199999999999999</v>
      </c>
      <c r="M43" s="46"/>
      <c r="N43" s="81">
        <v>10.199999999999999</v>
      </c>
      <c r="O43" s="46"/>
      <c r="P43" s="81">
        <v>10.199999999999999</v>
      </c>
      <c r="Q43" s="47"/>
      <c r="R43" s="46"/>
      <c r="S43" s="81">
        <v>10.199999999999999</v>
      </c>
      <c r="T43" s="46"/>
      <c r="U43" s="81">
        <v>10.199999999999999</v>
      </c>
      <c r="V43" s="46"/>
      <c r="W43" s="81">
        <v>10.199999999999999</v>
      </c>
      <c r="X43" s="47"/>
      <c r="Y43" s="47"/>
      <c r="Z43" s="47"/>
      <c r="AA43" s="46"/>
      <c r="AB43" s="3">
        <v>10.199999999999999</v>
      </c>
      <c r="AC43" s="50">
        <v>10.199999999999999</v>
      </c>
      <c r="AD43" s="47"/>
      <c r="AE43" s="46"/>
      <c r="AF43" s="4">
        <v>10.199999999999999</v>
      </c>
    </row>
    <row r="44" spans="5:37" ht="20.100000000000001" customHeight="1" x14ac:dyDescent="0.25">
      <c r="E44" s="48" t="s">
        <v>310</v>
      </c>
      <c r="F44" s="47"/>
      <c r="G44" s="47"/>
      <c r="H44" s="47"/>
      <c r="I44" s="49"/>
      <c r="J44" s="81">
        <v>5.0999999999999996</v>
      </c>
      <c r="K44" s="46"/>
      <c r="L44" s="81">
        <v>5.0999999999999996</v>
      </c>
      <c r="M44" s="46"/>
      <c r="N44" s="81">
        <v>5.0999999999999996</v>
      </c>
      <c r="O44" s="46"/>
      <c r="P44" s="81">
        <v>5.0999999999999996</v>
      </c>
      <c r="Q44" s="47"/>
      <c r="R44" s="46"/>
      <c r="S44" s="81">
        <v>5.0999999999999996</v>
      </c>
      <c r="T44" s="46"/>
      <c r="U44" s="81">
        <v>5.0999999999999996</v>
      </c>
      <c r="V44" s="46"/>
      <c r="W44" s="81">
        <v>5.0999999999999996</v>
      </c>
      <c r="X44" s="47"/>
      <c r="Y44" s="47"/>
      <c r="Z44" s="47"/>
      <c r="AA44" s="46"/>
      <c r="AB44" s="3">
        <v>5.0999999999999996</v>
      </c>
      <c r="AC44" s="50">
        <v>5.0999999999999996</v>
      </c>
      <c r="AD44" s="47"/>
      <c r="AE44" s="46"/>
      <c r="AF44" s="4">
        <v>5.0999999999999996</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5xm2pNdN+vuAOZ3TnQA0i50NYIMNOn20TiHNwRILkR9CU361KGs8wDev+1HYWWjmfCgqezzk5kdRCGN+VL7kxQ==" saltValue="ZcnpI5j+yJ6mF9+Pe7zpO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B5E75E2-C74B-4CB5-AAFC-5336556EB2F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ROPL - Ross Plains (66/11kV)</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dimension ref="A1:AJ53"/>
  <sheetViews>
    <sheetView showGridLines="0" topLeftCell="A26"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1674</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1675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1676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11.5</v>
      </c>
      <c r="K26" s="46"/>
      <c r="L26" s="81">
        <v>11.5</v>
      </c>
      <c r="M26" s="46"/>
      <c r="N26" s="81">
        <v>11.5</v>
      </c>
      <c r="O26" s="46"/>
      <c r="P26" s="81">
        <v>11.5</v>
      </c>
      <c r="Q26" s="47"/>
      <c r="R26" s="46"/>
      <c r="S26" s="81">
        <v>11.5</v>
      </c>
      <c r="T26" s="46"/>
      <c r="U26" s="81">
        <v>12.3</v>
      </c>
      <c r="V26" s="46"/>
      <c r="W26" s="81">
        <v>12.3</v>
      </c>
      <c r="X26" s="47"/>
      <c r="Y26" s="47"/>
      <c r="Z26" s="47"/>
      <c r="AA26" s="46"/>
      <c r="AB26" s="3">
        <v>12.3</v>
      </c>
      <c r="AC26" s="50">
        <v>12.3</v>
      </c>
      <c r="AD26" s="47"/>
      <c r="AE26" s="46"/>
      <c r="AF26" s="4">
        <v>12.3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5.5</v>
      </c>
      <c r="K28" s="46"/>
      <c r="L28" s="81">
        <v>5.5</v>
      </c>
      <c r="M28" s="46"/>
      <c r="N28" s="81">
        <v>5.5</v>
      </c>
      <c r="O28" s="46"/>
      <c r="P28" s="81">
        <v>5.6</v>
      </c>
      <c r="Q28" s="47"/>
      <c r="R28" s="46"/>
      <c r="S28" s="81">
        <v>5.6</v>
      </c>
      <c r="T28" s="46"/>
      <c r="U28" s="81">
        <v>5</v>
      </c>
      <c r="V28" s="46"/>
      <c r="W28" s="81">
        <v>5</v>
      </c>
      <c r="X28" s="47"/>
      <c r="Y28" s="47"/>
      <c r="Z28" s="47"/>
      <c r="AA28" s="46"/>
      <c r="AB28" s="3">
        <v>5</v>
      </c>
      <c r="AC28" s="50">
        <v>5.0999999999999996</v>
      </c>
      <c r="AD28" s="47"/>
      <c r="AE28" s="46"/>
      <c r="AF28" s="4">
        <v>5.0999999999999996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0.96899999999999997</v>
      </c>
      <c r="K31" s="46"/>
      <c r="L31" s="83">
        <v>0.96899999999999997</v>
      </c>
      <c r="M31" s="46"/>
      <c r="N31" s="83">
        <v>0.96899999999999997</v>
      </c>
      <c r="O31" s="46"/>
      <c r="P31" s="83">
        <v>0.96899999999999997</v>
      </c>
      <c r="Q31" s="47"/>
      <c r="R31" s="46"/>
      <c r="S31" s="83">
        <v>0.96899999999999997</v>
      </c>
      <c r="T31" s="46"/>
      <c r="U31" s="83">
        <v>0.96899999999999997</v>
      </c>
      <c r="V31" s="46"/>
      <c r="W31" s="83">
        <v>0.96899999999999997</v>
      </c>
      <c r="X31" s="47"/>
      <c r="Y31" s="47"/>
      <c r="Z31" s="47"/>
      <c r="AA31" s="46"/>
      <c r="AB31" s="7">
        <v>0.96899999999999997</v>
      </c>
      <c r="AC31" s="53">
        <v>0.96899999999999997</v>
      </c>
      <c r="AD31" s="47"/>
      <c r="AE31" s="46"/>
      <c r="AF31" s="8">
        <v>0.96899999999999997</v>
      </c>
    </row>
    <row r="32" spans="4:32" ht="13.15" customHeight="1" x14ac:dyDescent="0.25">
      <c r="E32" s="48" t="s">
        <v>329</v>
      </c>
      <c r="F32" s="47"/>
      <c r="G32" s="47"/>
      <c r="H32" s="47"/>
      <c r="I32" s="49"/>
      <c r="J32" s="81">
        <v>6.6</v>
      </c>
      <c r="K32" s="46"/>
      <c r="L32" s="81">
        <v>6.6</v>
      </c>
      <c r="M32" s="46"/>
      <c r="N32" s="81">
        <v>6.6</v>
      </c>
      <c r="O32" s="46"/>
      <c r="P32" s="81">
        <v>6.6</v>
      </c>
      <c r="Q32" s="47"/>
      <c r="R32" s="46"/>
      <c r="S32" s="81">
        <v>6.6</v>
      </c>
      <c r="T32" s="46"/>
      <c r="U32" s="81">
        <v>6.7</v>
      </c>
      <c r="V32" s="46"/>
      <c r="W32" s="81">
        <v>6.7</v>
      </c>
      <c r="X32" s="47"/>
      <c r="Y32" s="47"/>
      <c r="Z32" s="47"/>
      <c r="AA32" s="46"/>
      <c r="AB32" s="3">
        <v>6.7</v>
      </c>
      <c r="AC32" s="50">
        <v>6.7</v>
      </c>
      <c r="AD32" s="47"/>
      <c r="AE32" s="46"/>
      <c r="AF32" s="4">
        <v>6.7</v>
      </c>
    </row>
    <row r="33" spans="5:32" ht="13.15" customHeight="1" x14ac:dyDescent="0.25">
      <c r="E33" s="51" t="s">
        <v>331</v>
      </c>
      <c r="F33" s="47"/>
      <c r="G33" s="47"/>
      <c r="H33" s="47"/>
      <c r="I33" s="49"/>
      <c r="J33" s="82">
        <v>5.3</v>
      </c>
      <c r="K33" s="46"/>
      <c r="L33" s="82">
        <v>5.3</v>
      </c>
      <c r="M33" s="46"/>
      <c r="N33" s="82">
        <v>5.3</v>
      </c>
      <c r="O33" s="46"/>
      <c r="P33" s="82">
        <v>5.4</v>
      </c>
      <c r="Q33" s="47"/>
      <c r="R33" s="46"/>
      <c r="S33" s="82">
        <v>5.5</v>
      </c>
      <c r="T33" s="46"/>
      <c r="U33" s="82">
        <v>4.5999999999999996</v>
      </c>
      <c r="V33" s="46"/>
      <c r="W33" s="82">
        <v>4.5999999999999996</v>
      </c>
      <c r="X33" s="47"/>
      <c r="Y33" s="47"/>
      <c r="Z33" s="47"/>
      <c r="AA33" s="46"/>
      <c r="AB33" s="9">
        <v>4.5999999999999996</v>
      </c>
      <c r="AC33" s="52">
        <v>4.5999999999999996</v>
      </c>
      <c r="AD33" s="47"/>
      <c r="AE33" s="46"/>
      <c r="AF33" s="10">
        <v>4.7</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1178</v>
      </c>
      <c r="K35" s="46"/>
      <c r="L35" s="80" t="s">
        <v>1178</v>
      </c>
      <c r="M35" s="46"/>
      <c r="N35" s="80" t="s">
        <v>1178</v>
      </c>
      <c r="O35" s="46"/>
      <c r="P35" s="80" t="s">
        <v>1178</v>
      </c>
      <c r="Q35" s="47"/>
      <c r="R35" s="46"/>
      <c r="S35" s="80" t="s">
        <v>1178</v>
      </c>
      <c r="T35" s="46"/>
      <c r="U35" s="80" t="s">
        <v>1178</v>
      </c>
      <c r="V35" s="46"/>
      <c r="W35" s="80" t="s">
        <v>1178</v>
      </c>
      <c r="X35" s="47"/>
      <c r="Y35" s="47"/>
      <c r="Z35" s="47"/>
      <c r="AA35" s="46"/>
      <c r="AB35" s="5" t="s">
        <v>1178</v>
      </c>
      <c r="AC35" s="45" t="s">
        <v>1178</v>
      </c>
      <c r="AD35" s="47"/>
      <c r="AE35" s="46"/>
      <c r="AF35" s="6" t="s">
        <v>1178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1.6</v>
      </c>
      <c r="K39" s="46"/>
      <c r="L39" s="81">
        <v>1.6</v>
      </c>
      <c r="M39" s="46"/>
      <c r="N39" s="81">
        <v>1.6</v>
      </c>
      <c r="O39" s="46"/>
      <c r="P39" s="81">
        <v>1.6</v>
      </c>
      <c r="Q39" s="47"/>
      <c r="R39" s="46"/>
      <c r="S39" s="81">
        <v>1.6</v>
      </c>
      <c r="T39" s="46"/>
      <c r="U39" s="81">
        <v>1.6</v>
      </c>
      <c r="V39" s="46"/>
      <c r="W39" s="81">
        <v>1.6</v>
      </c>
      <c r="X39" s="47"/>
      <c r="Y39" s="47"/>
      <c r="Z39" s="47"/>
      <c r="AA39" s="46"/>
      <c r="AB39" s="3">
        <v>1.6</v>
      </c>
      <c r="AC39" s="50">
        <v>1.6</v>
      </c>
      <c r="AD39" s="47"/>
      <c r="AE39" s="46"/>
      <c r="AF39" s="4">
        <v>1.6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1.20000004768372</v>
      </c>
      <c r="K42" s="46"/>
      <c r="L42" s="81">
        <v>1.20000004768372</v>
      </c>
      <c r="M42" s="46"/>
      <c r="N42" s="81">
        <v>1.20000004768372</v>
      </c>
      <c r="O42" s="46"/>
      <c r="P42" s="81">
        <v>1.20000004768372</v>
      </c>
      <c r="Q42" s="47"/>
      <c r="R42" s="46"/>
      <c r="S42" s="81">
        <v>1.20000004768372</v>
      </c>
      <c r="T42" s="46"/>
      <c r="U42" s="81">
        <v>1.20000004768372</v>
      </c>
      <c r="V42" s="46"/>
      <c r="W42" s="81">
        <v>1.20000004768372</v>
      </c>
      <c r="X42" s="47"/>
      <c r="Y42" s="47"/>
      <c r="Z42" s="47"/>
      <c r="AA42" s="46"/>
      <c r="AB42" s="3">
        <v>1.20000004768372</v>
      </c>
      <c r="AC42" s="50">
        <v>1.20000004768372</v>
      </c>
      <c r="AD42" s="47"/>
      <c r="AE42" s="46"/>
      <c r="AF42" s="4">
        <v>1.20000004768372</v>
      </c>
    </row>
    <row r="43" spans="5:32" ht="20.100000000000001" customHeight="1" x14ac:dyDescent="0.25">
      <c r="E43" s="48" t="s">
        <v>352</v>
      </c>
      <c r="F43" s="47"/>
      <c r="G43" s="47"/>
      <c r="H43" s="47"/>
      <c r="I43" s="49"/>
      <c r="J43" s="81">
        <v>9</v>
      </c>
      <c r="K43" s="46"/>
      <c r="L43" s="81">
        <v>9</v>
      </c>
      <c r="M43" s="46"/>
      <c r="N43" s="81">
        <v>9</v>
      </c>
      <c r="O43" s="46"/>
      <c r="P43" s="81">
        <v>9</v>
      </c>
      <c r="Q43" s="47"/>
      <c r="R43" s="46"/>
      <c r="S43" s="81">
        <v>9</v>
      </c>
      <c r="T43" s="46"/>
      <c r="U43" s="81">
        <v>9</v>
      </c>
      <c r="V43" s="46"/>
      <c r="W43" s="81">
        <v>9</v>
      </c>
      <c r="X43" s="47"/>
      <c r="Y43" s="47"/>
      <c r="Z43" s="47"/>
      <c r="AA43" s="46"/>
      <c r="AB43" s="3">
        <v>9</v>
      </c>
      <c r="AC43" s="50">
        <v>9</v>
      </c>
      <c r="AD43" s="47"/>
      <c r="AE43" s="46"/>
      <c r="AF43" s="4">
        <v>9</v>
      </c>
    </row>
    <row r="44" spans="5:32" ht="20.100000000000001" customHeight="1" x14ac:dyDescent="0.25">
      <c r="E44" s="48" t="s">
        <v>310</v>
      </c>
      <c r="F44" s="47"/>
      <c r="G44" s="47"/>
      <c r="H44" s="47"/>
      <c r="I44" s="49"/>
      <c r="J44" s="81">
        <v>4.5</v>
      </c>
      <c r="K44" s="46"/>
      <c r="L44" s="81">
        <v>4.5</v>
      </c>
      <c r="M44" s="46"/>
      <c r="N44" s="81">
        <v>4.5</v>
      </c>
      <c r="O44" s="46"/>
      <c r="P44" s="81">
        <v>4.5</v>
      </c>
      <c r="Q44" s="47"/>
      <c r="R44" s="46"/>
      <c r="S44" s="81">
        <v>4.5</v>
      </c>
      <c r="T44" s="46"/>
      <c r="U44" s="81">
        <v>4.5</v>
      </c>
      <c r="V44" s="46"/>
      <c r="W44" s="81">
        <v>4.5</v>
      </c>
      <c r="X44" s="47"/>
      <c r="Y44" s="47"/>
      <c r="Z44" s="47"/>
      <c r="AA44" s="46"/>
      <c r="AB44" s="3">
        <v>4.5</v>
      </c>
      <c r="AC44" s="50">
        <v>4.5</v>
      </c>
      <c r="AD44" s="47"/>
      <c r="AE44" s="46"/>
      <c r="AF44" s="4">
        <v>4.5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z1wwhF/SNjz4eVxg3xv41w8ft3us9pJ/iM39dwk8iPWXKXw41ctoJyFf94ZSdvfjRI/4QTe5ybivpT76EVf4w==" saltValue="lhN86abi8x8rYX61vpj0p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1DAC0DA-2D3D-4EAB-AE8D-69F8ECE14D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ROSE - Rosella (33/11kV)</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1678</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32.700000000000003</v>
      </c>
      <c r="K26" s="46"/>
      <c r="L26" s="81">
        <v>32.700000000000003</v>
      </c>
      <c r="M26" s="46"/>
      <c r="N26" s="81">
        <v>32.700000000000003</v>
      </c>
      <c r="O26" s="46"/>
      <c r="P26" s="81">
        <v>32.700000000000003</v>
      </c>
      <c r="Q26" s="47"/>
      <c r="R26" s="46"/>
      <c r="S26" s="81">
        <v>32.700000000000003</v>
      </c>
      <c r="T26" s="46"/>
      <c r="U26" s="81">
        <v>32.700000000000003</v>
      </c>
      <c r="V26" s="46"/>
      <c r="W26" s="81">
        <v>32.700000000000003</v>
      </c>
      <c r="X26" s="47"/>
      <c r="Y26" s="47"/>
      <c r="Z26" s="47"/>
      <c r="AA26" s="46"/>
      <c r="AB26" s="3">
        <v>32.700000000000003</v>
      </c>
      <c r="AC26" s="50">
        <v>32.700000000000003</v>
      </c>
      <c r="AD26" s="47"/>
      <c r="AE26" s="46"/>
      <c r="AF26" s="4">
        <v>32.700000000000003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12.9</v>
      </c>
      <c r="K28" s="46"/>
      <c r="L28" s="81">
        <v>12.6</v>
      </c>
      <c r="M28" s="46"/>
      <c r="N28" s="81">
        <v>12.3</v>
      </c>
      <c r="O28" s="46"/>
      <c r="P28" s="81">
        <v>12.1</v>
      </c>
      <c r="Q28" s="47"/>
      <c r="R28" s="46"/>
      <c r="S28" s="81">
        <v>11.9</v>
      </c>
      <c r="T28" s="46"/>
      <c r="U28" s="81">
        <v>8.9</v>
      </c>
      <c r="V28" s="46"/>
      <c r="W28" s="81">
        <v>8.6999999999999993</v>
      </c>
      <c r="X28" s="47"/>
      <c r="Y28" s="47"/>
      <c r="Z28" s="47"/>
      <c r="AA28" s="46"/>
      <c r="AB28" s="3">
        <v>8.6</v>
      </c>
      <c r="AC28" s="50">
        <v>8.5</v>
      </c>
      <c r="AD28" s="47"/>
      <c r="AE28" s="46"/>
      <c r="AF28" s="4">
        <v>8.4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0.93300000000000005</v>
      </c>
      <c r="K31" s="46"/>
      <c r="L31" s="83">
        <v>0.93300000000000005</v>
      </c>
      <c r="M31" s="46"/>
      <c r="N31" s="83">
        <v>0.93300000000000005</v>
      </c>
      <c r="O31" s="46"/>
      <c r="P31" s="83">
        <v>0.93300000000000005</v>
      </c>
      <c r="Q31" s="47"/>
      <c r="R31" s="46"/>
      <c r="S31" s="83">
        <v>0.93300000000000005</v>
      </c>
      <c r="T31" s="46"/>
      <c r="U31" s="83">
        <v>0.93700000000000006</v>
      </c>
      <c r="V31" s="46"/>
      <c r="W31" s="83">
        <v>0.93700000000000006</v>
      </c>
      <c r="X31" s="47"/>
      <c r="Y31" s="47"/>
      <c r="Z31" s="47"/>
      <c r="AA31" s="46"/>
      <c r="AB31" s="7">
        <v>0.93700000000000006</v>
      </c>
      <c r="AC31" s="53">
        <v>0.93700000000000006</v>
      </c>
      <c r="AD31" s="47"/>
      <c r="AE31" s="46"/>
      <c r="AF31" s="8">
        <v>0.93700000000000006</v>
      </c>
    </row>
    <row r="32" spans="4:32" ht="13.15" customHeight="1" x14ac:dyDescent="0.25">
      <c r="E32" s="48" t="s">
        <v>329</v>
      </c>
      <c r="F32" s="47"/>
      <c r="G32" s="47"/>
      <c r="H32" s="47"/>
      <c r="I32" s="49"/>
      <c r="J32" s="81">
        <v>16.5</v>
      </c>
      <c r="K32" s="46"/>
      <c r="L32" s="81">
        <v>16.5</v>
      </c>
      <c r="M32" s="46"/>
      <c r="N32" s="81">
        <v>16.5</v>
      </c>
      <c r="O32" s="46"/>
      <c r="P32" s="81">
        <v>16.5</v>
      </c>
      <c r="Q32" s="47"/>
      <c r="R32" s="46"/>
      <c r="S32" s="81">
        <v>16.5</v>
      </c>
      <c r="T32" s="46"/>
      <c r="U32" s="81">
        <v>18</v>
      </c>
      <c r="V32" s="46"/>
      <c r="W32" s="81">
        <v>18</v>
      </c>
      <c r="X32" s="47"/>
      <c r="Y32" s="47"/>
      <c r="Z32" s="47"/>
      <c r="AA32" s="46"/>
      <c r="AB32" s="3">
        <v>18</v>
      </c>
      <c r="AC32" s="50">
        <v>18</v>
      </c>
      <c r="AD32" s="47"/>
      <c r="AE32" s="46"/>
      <c r="AF32" s="4">
        <v>18</v>
      </c>
    </row>
    <row r="33" spans="5:32" ht="13.15" customHeight="1" x14ac:dyDescent="0.25">
      <c r="E33" s="51" t="s">
        <v>331</v>
      </c>
      <c r="F33" s="47"/>
      <c r="G33" s="47"/>
      <c r="H33" s="47"/>
      <c r="I33" s="49"/>
      <c r="J33" s="82">
        <v>12.5</v>
      </c>
      <c r="K33" s="46"/>
      <c r="L33" s="82">
        <v>12.1</v>
      </c>
      <c r="M33" s="46"/>
      <c r="N33" s="82">
        <v>11.9</v>
      </c>
      <c r="O33" s="46"/>
      <c r="P33" s="82">
        <v>11.6</v>
      </c>
      <c r="Q33" s="47"/>
      <c r="R33" s="46"/>
      <c r="S33" s="82">
        <v>11.5</v>
      </c>
      <c r="T33" s="46"/>
      <c r="U33" s="82">
        <v>8.1</v>
      </c>
      <c r="V33" s="46"/>
      <c r="W33" s="82">
        <v>7.9</v>
      </c>
      <c r="X33" s="47"/>
      <c r="Y33" s="47"/>
      <c r="Z33" s="47"/>
      <c r="AA33" s="46"/>
      <c r="AB33" s="9">
        <v>7.8</v>
      </c>
      <c r="AC33" s="52">
        <v>7.7</v>
      </c>
      <c r="AD33" s="47"/>
      <c r="AE33" s="46"/>
      <c r="AF33" s="10">
        <v>7.7</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iCjqOE+9U/ducDxjbAi2V1l2fNKSCbo8UlO1U60Qiu5vDu070f0M2yyWaI80G4eO96jURTPFiaYpExGo+1ixw==" saltValue="LMnaKkHzKGIj/xKopH24r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A247744-8BAA-41B6-A78A-5FAE597699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ROSO - Rockhampton South (66/11kV)</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AK53"/>
  <sheetViews>
    <sheetView showGridLines="0" topLeftCell="A28" zoomScale="145" zoomScaleNormal="145"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1682</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1203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1683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57.5</v>
      </c>
      <c r="K26" s="46"/>
      <c r="L26" s="81">
        <v>57.5</v>
      </c>
      <c r="M26" s="46"/>
      <c r="N26" s="81">
        <v>57.5</v>
      </c>
      <c r="O26" s="46"/>
      <c r="P26" s="81">
        <v>57.5</v>
      </c>
      <c r="Q26" s="47"/>
      <c r="R26" s="46"/>
      <c r="S26" s="81">
        <v>57.5</v>
      </c>
      <c r="T26" s="46"/>
      <c r="U26" s="81">
        <v>64.3</v>
      </c>
      <c r="V26" s="46"/>
      <c r="W26" s="81">
        <v>64.3</v>
      </c>
      <c r="X26" s="47"/>
      <c r="Y26" s="47"/>
      <c r="Z26" s="47"/>
      <c r="AA26" s="46"/>
      <c r="AB26" s="3">
        <v>64.3</v>
      </c>
      <c r="AC26" s="50">
        <v>64.3</v>
      </c>
      <c r="AD26" s="47"/>
      <c r="AE26" s="46"/>
      <c r="AF26" s="4">
        <v>64.3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22.2</v>
      </c>
      <c r="K28" s="46"/>
      <c r="L28" s="81">
        <v>21.9</v>
      </c>
      <c r="M28" s="46"/>
      <c r="N28" s="81">
        <v>21.8</v>
      </c>
      <c r="O28" s="46"/>
      <c r="P28" s="81">
        <v>21.8</v>
      </c>
      <c r="Q28" s="47"/>
      <c r="R28" s="46"/>
      <c r="S28" s="81">
        <v>22</v>
      </c>
      <c r="T28" s="46"/>
      <c r="U28" s="81">
        <v>21.2</v>
      </c>
      <c r="V28" s="46"/>
      <c r="W28" s="81">
        <v>21.1</v>
      </c>
      <c r="X28" s="47"/>
      <c r="Y28" s="47"/>
      <c r="Z28" s="47"/>
      <c r="AA28" s="46"/>
      <c r="AB28" s="3">
        <v>21.1</v>
      </c>
      <c r="AC28" s="50">
        <v>21.1</v>
      </c>
      <c r="AD28" s="47"/>
      <c r="AE28" s="46"/>
      <c r="AF28" s="4">
        <v>21.2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32.1</v>
      </c>
      <c r="K32" s="46"/>
      <c r="L32" s="81">
        <v>32.1</v>
      </c>
      <c r="M32" s="46"/>
      <c r="N32" s="81">
        <v>32.1</v>
      </c>
      <c r="O32" s="46"/>
      <c r="P32" s="81">
        <v>32.1</v>
      </c>
      <c r="Q32" s="47"/>
      <c r="R32" s="46"/>
      <c r="S32" s="81">
        <v>32.1</v>
      </c>
      <c r="T32" s="46"/>
      <c r="U32" s="81">
        <v>36.1</v>
      </c>
      <c r="V32" s="46"/>
      <c r="W32" s="81">
        <v>36.1</v>
      </c>
      <c r="X32" s="47"/>
      <c r="Y32" s="47"/>
      <c r="Z32" s="47"/>
      <c r="AA32" s="46"/>
      <c r="AB32" s="3">
        <v>36.1</v>
      </c>
      <c r="AC32" s="50">
        <v>36.1</v>
      </c>
      <c r="AD32" s="47"/>
      <c r="AE32" s="46"/>
      <c r="AF32" s="4">
        <v>36.1</v>
      </c>
    </row>
    <row r="33" spans="5:37" ht="13.15" customHeight="1" x14ac:dyDescent="0.25">
      <c r="E33" s="51" t="s">
        <v>331</v>
      </c>
      <c r="F33" s="47"/>
      <c r="G33" s="47"/>
      <c r="H33" s="47"/>
      <c r="I33" s="49"/>
      <c r="J33" s="82">
        <v>20.7</v>
      </c>
      <c r="K33" s="46"/>
      <c r="L33" s="82">
        <v>20.399999999999999</v>
      </c>
      <c r="M33" s="46"/>
      <c r="N33" s="82">
        <v>20.3</v>
      </c>
      <c r="O33" s="46"/>
      <c r="P33" s="82">
        <v>20.3</v>
      </c>
      <c r="Q33" s="47"/>
      <c r="R33" s="46"/>
      <c r="S33" s="82">
        <v>20.5</v>
      </c>
      <c r="T33" s="46"/>
      <c r="U33" s="82">
        <v>19.3</v>
      </c>
      <c r="V33" s="46"/>
      <c r="W33" s="82">
        <v>19.3</v>
      </c>
      <c r="X33" s="47"/>
      <c r="Y33" s="47"/>
      <c r="Z33" s="47"/>
      <c r="AA33" s="46"/>
      <c r="AB33" s="9">
        <v>19.3</v>
      </c>
      <c r="AC33" s="52">
        <v>19.3</v>
      </c>
      <c r="AD33" s="47"/>
      <c r="AE33" s="46"/>
      <c r="AF33" s="10">
        <v>19.3</v>
      </c>
    </row>
    <row r="34" spans="5:37" ht="20.25" customHeight="1" x14ac:dyDescent="0.25">
      <c r="E34" s="48" t="s">
        <v>662</v>
      </c>
      <c r="F34" s="47"/>
      <c r="G34" s="47"/>
      <c r="H34" s="47"/>
      <c r="I34" s="49"/>
      <c r="J34" s="80">
        <v>1</v>
      </c>
      <c r="K34" s="46"/>
      <c r="L34" s="80">
        <v>1</v>
      </c>
      <c r="M34" s="46"/>
      <c r="N34" s="80">
        <v>1</v>
      </c>
      <c r="O34" s="46"/>
      <c r="P34" s="80">
        <v>1</v>
      </c>
      <c r="Q34" s="47"/>
      <c r="R34" s="46"/>
      <c r="S34" s="80">
        <v>1</v>
      </c>
      <c r="T34" s="46"/>
      <c r="U34" s="80">
        <v>1</v>
      </c>
      <c r="V34" s="46"/>
      <c r="W34" s="80">
        <v>1</v>
      </c>
      <c r="X34" s="47"/>
      <c r="Y34" s="47"/>
      <c r="Z34" s="47"/>
      <c r="AA34" s="46"/>
      <c r="AB34" s="5">
        <v>1</v>
      </c>
      <c r="AC34" s="45">
        <v>1</v>
      </c>
      <c r="AD34" s="47"/>
      <c r="AE34" s="46"/>
      <c r="AF34" s="6">
        <v>1</v>
      </c>
    </row>
    <row r="35" spans="5:37"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21.6</v>
      </c>
      <c r="K43" s="46"/>
      <c r="L43" s="81">
        <v>21.6</v>
      </c>
      <c r="M43" s="46"/>
      <c r="N43" s="81">
        <v>21.6</v>
      </c>
      <c r="O43" s="46"/>
      <c r="P43" s="81">
        <v>21.6</v>
      </c>
      <c r="Q43" s="47"/>
      <c r="R43" s="46"/>
      <c r="S43" s="81">
        <v>21.6</v>
      </c>
      <c r="T43" s="46"/>
      <c r="U43" s="81">
        <v>21.6</v>
      </c>
      <c r="V43" s="46"/>
      <c r="W43" s="81">
        <v>21.6</v>
      </c>
      <c r="X43" s="47"/>
      <c r="Y43" s="47"/>
      <c r="Z43" s="47"/>
      <c r="AA43" s="46"/>
      <c r="AB43" s="3">
        <v>21.6</v>
      </c>
      <c r="AC43" s="50">
        <v>21.6</v>
      </c>
      <c r="AD43" s="47"/>
      <c r="AE43" s="46"/>
      <c r="AF43" s="4">
        <v>21.6</v>
      </c>
      <c r="AK43" s="22"/>
    </row>
    <row r="44" spans="5:37" ht="20.100000000000001" customHeight="1" x14ac:dyDescent="0.25">
      <c r="E44" s="48" t="s">
        <v>310</v>
      </c>
      <c r="F44" s="47"/>
      <c r="G44" s="47"/>
      <c r="H44" s="47"/>
      <c r="I44" s="49"/>
      <c r="J44" s="81">
        <v>10.8</v>
      </c>
      <c r="K44" s="46"/>
      <c r="L44" s="81">
        <v>10.8</v>
      </c>
      <c r="M44" s="46"/>
      <c r="N44" s="81">
        <v>10.8</v>
      </c>
      <c r="O44" s="46"/>
      <c r="P44" s="81">
        <v>10.8</v>
      </c>
      <c r="Q44" s="47"/>
      <c r="R44" s="46"/>
      <c r="S44" s="81">
        <v>10.8</v>
      </c>
      <c r="T44" s="46"/>
      <c r="U44" s="81">
        <v>10.8</v>
      </c>
      <c r="V44" s="46"/>
      <c r="W44" s="81">
        <v>10.8</v>
      </c>
      <c r="X44" s="47"/>
      <c r="Y44" s="47"/>
      <c r="Z44" s="47"/>
      <c r="AA44" s="46"/>
      <c r="AB44" s="3">
        <v>10.8</v>
      </c>
      <c r="AC44" s="50">
        <v>10.8</v>
      </c>
      <c r="AD44" s="47"/>
      <c r="AE44" s="46"/>
      <c r="AF44" s="4">
        <v>10.8</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4hgSKaMkjNVWhDLMyBwA3z8eMFh41dF5+eu8Cpd1dJOZDrPxhkCgUzXL90P2HLDanuSCBik/qc9YSSoZP5w==" saltValue="iQ3ff03c3ehu7SqjPN+8F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232BB28-8D49-4AA3-B60B-966DFA27084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ROST - Rocky Street (66/11kV)</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AJ53"/>
  <sheetViews>
    <sheetView showGridLines="0" topLeftCell="A23"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1685</v>
      </c>
      <c r="J3" s="69"/>
      <c r="K3" s="69"/>
      <c r="L3" s="69"/>
      <c r="M3" s="69"/>
      <c r="N3" s="69"/>
      <c r="O3" s="69"/>
      <c r="P3" s="69"/>
      <c r="Q3" s="69"/>
      <c r="R3" s="69"/>
      <c r="S3" s="69"/>
      <c r="V3" s="71" t="s">
        <v>645</v>
      </c>
      <c r="W3" s="69"/>
      <c r="Y3" s="72" t="s">
        <v>1437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1686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1688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6.3</v>
      </c>
      <c r="K26" s="46"/>
      <c r="L26" s="81">
        <v>6.3</v>
      </c>
      <c r="M26" s="46"/>
      <c r="N26" s="81">
        <v>6.3</v>
      </c>
      <c r="O26" s="46"/>
      <c r="P26" s="81">
        <v>6.3</v>
      </c>
      <c r="Q26" s="47"/>
      <c r="R26" s="46"/>
      <c r="S26" s="81">
        <v>6.3</v>
      </c>
      <c r="T26" s="46"/>
      <c r="U26" s="81">
        <v>6.3</v>
      </c>
      <c r="V26" s="46"/>
      <c r="W26" s="81">
        <v>6.3</v>
      </c>
      <c r="X26" s="47"/>
      <c r="Y26" s="47"/>
      <c r="Z26" s="47"/>
      <c r="AA26" s="46"/>
      <c r="AB26" s="3">
        <v>6.3</v>
      </c>
      <c r="AC26" s="50">
        <v>6.3</v>
      </c>
      <c r="AD26" s="47"/>
      <c r="AE26" s="46"/>
      <c r="AF26" s="4">
        <v>6.3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4.7</v>
      </c>
      <c r="K28" s="46"/>
      <c r="L28" s="81">
        <v>4.7</v>
      </c>
      <c r="M28" s="46"/>
      <c r="N28" s="81">
        <v>4.5999999999999996</v>
      </c>
      <c r="O28" s="46"/>
      <c r="P28" s="81">
        <v>4.7</v>
      </c>
      <c r="Q28" s="47"/>
      <c r="R28" s="46"/>
      <c r="S28" s="81">
        <v>4.7</v>
      </c>
      <c r="T28" s="46"/>
      <c r="U28" s="81">
        <v>4.5</v>
      </c>
      <c r="V28" s="46"/>
      <c r="W28" s="81">
        <v>4.5</v>
      </c>
      <c r="X28" s="47"/>
      <c r="Y28" s="47"/>
      <c r="Z28" s="47"/>
      <c r="AA28" s="46"/>
      <c r="AB28" s="3">
        <v>4.5</v>
      </c>
      <c r="AC28" s="50">
        <v>4.4000000000000004</v>
      </c>
      <c r="AD28" s="47"/>
      <c r="AE28" s="46"/>
      <c r="AF28" s="4">
        <v>4.4000000000000004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0.97799999999999998</v>
      </c>
      <c r="K31" s="46"/>
      <c r="L31" s="83">
        <v>0.97799999999999998</v>
      </c>
      <c r="M31" s="46"/>
      <c r="N31" s="83">
        <v>0.97799999999999998</v>
      </c>
      <c r="O31" s="46"/>
      <c r="P31" s="83">
        <v>0.97799999999999998</v>
      </c>
      <c r="Q31" s="47"/>
      <c r="R31" s="46"/>
      <c r="S31" s="83">
        <v>0.97799999999999998</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3.2</v>
      </c>
      <c r="K32" s="46"/>
      <c r="L32" s="81">
        <v>3.2</v>
      </c>
      <c r="M32" s="46"/>
      <c r="N32" s="81">
        <v>3.2</v>
      </c>
      <c r="O32" s="46"/>
      <c r="P32" s="81">
        <v>3.2</v>
      </c>
      <c r="Q32" s="47"/>
      <c r="R32" s="46"/>
      <c r="S32" s="81">
        <v>3.2</v>
      </c>
      <c r="T32" s="46"/>
      <c r="U32" s="81">
        <v>3.2</v>
      </c>
      <c r="V32" s="46"/>
      <c r="W32" s="81">
        <v>3.2</v>
      </c>
      <c r="X32" s="47"/>
      <c r="Y32" s="47"/>
      <c r="Z32" s="47"/>
      <c r="AA32" s="46"/>
      <c r="AB32" s="3">
        <v>3.2</v>
      </c>
      <c r="AC32" s="50">
        <v>3.2</v>
      </c>
      <c r="AD32" s="47"/>
      <c r="AE32" s="46"/>
      <c r="AF32" s="4">
        <v>3.2</v>
      </c>
    </row>
    <row r="33" spans="5:32" ht="13.15" customHeight="1" x14ac:dyDescent="0.25">
      <c r="E33" s="51" t="s">
        <v>331</v>
      </c>
      <c r="F33" s="47"/>
      <c r="G33" s="47"/>
      <c r="H33" s="47"/>
      <c r="I33" s="49"/>
      <c r="J33" s="82">
        <v>4.5</v>
      </c>
      <c r="K33" s="46"/>
      <c r="L33" s="82">
        <v>4.4000000000000004</v>
      </c>
      <c r="M33" s="46"/>
      <c r="N33" s="82">
        <v>4.4000000000000004</v>
      </c>
      <c r="O33" s="46"/>
      <c r="P33" s="82">
        <v>4.4000000000000004</v>
      </c>
      <c r="Q33" s="47"/>
      <c r="R33" s="46"/>
      <c r="S33" s="82">
        <v>4.4000000000000004</v>
      </c>
      <c r="T33" s="46"/>
      <c r="U33" s="82">
        <v>4.3</v>
      </c>
      <c r="V33" s="46"/>
      <c r="W33" s="82">
        <v>4.3</v>
      </c>
      <c r="X33" s="47"/>
      <c r="Y33" s="47"/>
      <c r="Z33" s="47"/>
      <c r="AA33" s="46"/>
      <c r="AB33" s="9">
        <v>4.2</v>
      </c>
      <c r="AC33" s="52">
        <v>4.2</v>
      </c>
      <c r="AD33" s="47"/>
      <c r="AE33" s="46"/>
      <c r="AF33" s="10">
        <v>4.2</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968</v>
      </c>
      <c r="K35" s="46"/>
      <c r="L35" s="80" t="s">
        <v>968</v>
      </c>
      <c r="M35" s="46"/>
      <c r="N35" s="80" t="s">
        <v>968</v>
      </c>
      <c r="O35" s="46"/>
      <c r="P35" s="80" t="s">
        <v>968</v>
      </c>
      <c r="Q35" s="47"/>
      <c r="R35" s="46"/>
      <c r="S35" s="80" t="s">
        <v>968</v>
      </c>
      <c r="T35" s="46"/>
      <c r="U35" s="80" t="s">
        <v>968</v>
      </c>
      <c r="V35" s="46"/>
      <c r="W35" s="80" t="s">
        <v>968</v>
      </c>
      <c r="X35" s="47"/>
      <c r="Y35" s="47"/>
      <c r="Z35" s="47"/>
      <c r="AA35" s="46"/>
      <c r="AB35" s="5" t="s">
        <v>968</v>
      </c>
      <c r="AC35" s="45" t="s">
        <v>968</v>
      </c>
      <c r="AD35" s="47"/>
      <c r="AE35" s="46"/>
      <c r="AF35" s="6" t="s">
        <v>968</v>
      </c>
    </row>
    <row r="36" spans="5:32" ht="13.15" customHeight="1" x14ac:dyDescent="0.25">
      <c r="E36" s="48" t="s">
        <v>337</v>
      </c>
      <c r="F36" s="47"/>
      <c r="G36" s="47"/>
      <c r="H36" s="47"/>
      <c r="I36" s="49"/>
      <c r="J36" s="81">
        <v>1.3</v>
      </c>
      <c r="K36" s="46"/>
      <c r="L36" s="81">
        <v>1.2</v>
      </c>
      <c r="M36" s="46"/>
      <c r="N36" s="81">
        <v>1.2</v>
      </c>
      <c r="O36" s="46"/>
      <c r="P36" s="81">
        <v>1.2</v>
      </c>
      <c r="Q36" s="47"/>
      <c r="R36" s="46"/>
      <c r="S36" s="81">
        <v>1.2</v>
      </c>
      <c r="T36" s="46"/>
      <c r="U36" s="81">
        <v>1.1000000000000001</v>
      </c>
      <c r="V36" s="46"/>
      <c r="W36" s="81">
        <v>1.1000000000000001</v>
      </c>
      <c r="X36" s="47"/>
      <c r="Y36" s="47"/>
      <c r="Z36" s="47"/>
      <c r="AA36" s="46"/>
      <c r="AB36" s="3">
        <v>1</v>
      </c>
      <c r="AC36" s="50">
        <v>1</v>
      </c>
      <c r="AD36" s="47"/>
      <c r="AE36" s="46"/>
      <c r="AF36" s="4">
        <v>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v>
      </c>
      <c r="K39" s="46"/>
      <c r="L39" s="81">
        <v>4</v>
      </c>
      <c r="M39" s="46"/>
      <c r="N39" s="81">
        <v>4</v>
      </c>
      <c r="O39" s="46"/>
      <c r="P39" s="81">
        <v>4</v>
      </c>
      <c r="Q39" s="47"/>
      <c r="R39" s="46"/>
      <c r="S39" s="81">
        <v>4</v>
      </c>
      <c r="T39" s="46"/>
      <c r="U39" s="81">
        <v>4</v>
      </c>
      <c r="V39" s="46"/>
      <c r="W39" s="81">
        <v>4</v>
      </c>
      <c r="X39" s="47"/>
      <c r="Y39" s="47"/>
      <c r="Z39" s="47"/>
      <c r="AA39" s="46"/>
      <c r="AB39" s="3">
        <v>4</v>
      </c>
      <c r="AC39" s="50">
        <v>4</v>
      </c>
      <c r="AD39" s="47"/>
      <c r="AE39" s="46"/>
      <c r="AF39" s="4">
        <v>4</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3.15</v>
      </c>
      <c r="K44" s="46"/>
      <c r="L44" s="81">
        <v>3.15</v>
      </c>
      <c r="M44" s="46"/>
      <c r="N44" s="81">
        <v>3.15</v>
      </c>
      <c r="O44" s="46"/>
      <c r="P44" s="81">
        <v>3.15</v>
      </c>
      <c r="Q44" s="47"/>
      <c r="R44" s="46"/>
      <c r="S44" s="81">
        <v>3.15</v>
      </c>
      <c r="T44" s="46"/>
      <c r="U44" s="81">
        <v>3.15</v>
      </c>
      <c r="V44" s="46"/>
      <c r="W44" s="81">
        <v>3.15</v>
      </c>
      <c r="X44" s="47"/>
      <c r="Y44" s="47"/>
      <c r="Z44" s="47"/>
      <c r="AA44" s="46"/>
      <c r="AB44" s="3">
        <v>3.15</v>
      </c>
      <c r="AC44" s="50">
        <v>3.15</v>
      </c>
      <c r="AD44" s="47"/>
      <c r="AE44" s="46"/>
      <c r="AF44" s="4">
        <v>3.15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9fOTHSEPciODh3brM8HKKZyTlYdIXQd5WU0CqdkG7TG+sYXWrxF2xulgnYJuMg0GQ/kTZXcyKWsdiydSqFL4Q==" saltValue="ALJ/tYthir9uH0TySpnT3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D0ED0DB-A5F7-4677-82B2-9CE86AB24B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ROWE - Roma West (33/11kV)</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AJ53"/>
  <sheetViews>
    <sheetView showGridLines="0" topLeftCell="A28" zoomScale="145" zoomScaleNormal="145" workbookViewId="0">
      <selection activeCell="AK56" sqref="AK5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1689</v>
      </c>
      <c r="J3" s="69"/>
      <c r="K3" s="69"/>
      <c r="L3" s="69"/>
      <c r="M3" s="69"/>
      <c r="N3" s="69"/>
      <c r="O3" s="69"/>
      <c r="P3" s="69"/>
      <c r="Q3" s="69"/>
      <c r="R3" s="69"/>
      <c r="S3" s="69"/>
      <c r="V3" s="71" t="s">
        <v>645</v>
      </c>
      <c r="W3" s="69"/>
      <c r="Y3" s="72" t="s">
        <v>1690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1693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v>
      </c>
      <c r="K26" s="46"/>
      <c r="L26" s="81">
        <v>2.4</v>
      </c>
      <c r="M26" s="46"/>
      <c r="N26" s="81">
        <v>2.4</v>
      </c>
      <c r="O26" s="46"/>
      <c r="P26" s="81">
        <v>2.4</v>
      </c>
      <c r="Q26" s="47"/>
      <c r="R26" s="46"/>
      <c r="S26" s="81">
        <v>2.4</v>
      </c>
      <c r="T26" s="46"/>
      <c r="U26" s="81">
        <v>2.4</v>
      </c>
      <c r="V26" s="46"/>
      <c r="W26" s="81">
        <v>2.4</v>
      </c>
      <c r="X26" s="47"/>
      <c r="Y26" s="47"/>
      <c r="Z26" s="47"/>
      <c r="AA26" s="46"/>
      <c r="AB26" s="3">
        <v>2.4</v>
      </c>
      <c r="AC26" s="50">
        <v>2.4</v>
      </c>
      <c r="AD26" s="47"/>
      <c r="AE26" s="46"/>
      <c r="AF26" s="4">
        <v>2.4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v>
      </c>
      <c r="K28" s="46"/>
      <c r="L28" s="81">
        <v>1</v>
      </c>
      <c r="M28" s="46"/>
      <c r="N28" s="81">
        <v>0.9</v>
      </c>
      <c r="O28" s="46"/>
      <c r="P28" s="81">
        <v>0.9</v>
      </c>
      <c r="Q28" s="47"/>
      <c r="R28" s="46"/>
      <c r="S28" s="81">
        <v>0.9</v>
      </c>
      <c r="T28" s="46"/>
      <c r="U28" s="81">
        <v>0.6</v>
      </c>
      <c r="V28" s="46"/>
      <c r="W28" s="81">
        <v>0.6</v>
      </c>
      <c r="X28" s="47"/>
      <c r="Y28" s="47"/>
      <c r="Z28" s="47"/>
      <c r="AA28" s="46"/>
      <c r="AB28" s="3">
        <v>0.6</v>
      </c>
      <c r="AC28" s="50">
        <v>0.6</v>
      </c>
      <c r="AD28" s="47"/>
      <c r="AE28" s="46"/>
      <c r="AF28" s="4">
        <v>0.6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0.94199999999999995</v>
      </c>
      <c r="K31" s="46"/>
      <c r="L31" s="83">
        <v>0.94199999999999995</v>
      </c>
      <c r="M31" s="46"/>
      <c r="N31" s="83">
        <v>0.94199999999999995</v>
      </c>
      <c r="O31" s="46"/>
      <c r="P31" s="83">
        <v>0.94199999999999995</v>
      </c>
      <c r="Q31" s="47"/>
      <c r="R31" s="46"/>
      <c r="S31" s="83">
        <v>0.94199999999999995</v>
      </c>
      <c r="T31" s="46"/>
      <c r="U31" s="83">
        <v>0.98199999999999998</v>
      </c>
      <c r="V31" s="46"/>
      <c r="W31" s="83">
        <v>0.98199999999999998</v>
      </c>
      <c r="X31" s="47"/>
      <c r="Y31" s="47"/>
      <c r="Z31" s="47"/>
      <c r="AA31" s="46"/>
      <c r="AB31" s="7">
        <v>0.98199999999999998</v>
      </c>
      <c r="AC31" s="53">
        <v>0.98199999999999998</v>
      </c>
      <c r="AD31" s="47"/>
      <c r="AE31" s="46"/>
      <c r="AF31" s="8">
        <v>0.98199999999999998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0.9</v>
      </c>
      <c r="K33" s="46"/>
      <c r="L33" s="82">
        <v>0.9</v>
      </c>
      <c r="M33" s="46"/>
      <c r="N33" s="82">
        <v>0.9</v>
      </c>
      <c r="O33" s="46"/>
      <c r="P33" s="82">
        <v>0.9</v>
      </c>
      <c r="Q33" s="47"/>
      <c r="R33" s="46"/>
      <c r="S33" s="82">
        <v>0.9</v>
      </c>
      <c r="T33" s="46"/>
      <c r="U33" s="82">
        <v>0.6</v>
      </c>
      <c r="V33" s="46"/>
      <c r="W33" s="82">
        <v>0.6</v>
      </c>
      <c r="X33" s="47"/>
      <c r="Y33" s="47"/>
      <c r="Z33" s="47"/>
      <c r="AA33" s="46"/>
      <c r="AB33" s="9">
        <v>0.6</v>
      </c>
      <c r="AC33" s="52">
        <v>0.6</v>
      </c>
      <c r="AD33" s="47"/>
      <c r="AE33" s="46"/>
      <c r="AF33" s="10">
        <v>0.6</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1694</v>
      </c>
      <c r="K35" s="46"/>
      <c r="L35" s="80" t="s">
        <v>1694</v>
      </c>
      <c r="M35" s="46"/>
      <c r="N35" s="80" t="s">
        <v>1694</v>
      </c>
      <c r="O35" s="46"/>
      <c r="P35" s="80" t="s">
        <v>1694</v>
      </c>
      <c r="Q35" s="47"/>
      <c r="R35" s="46"/>
      <c r="S35" s="80" t="s">
        <v>1694</v>
      </c>
      <c r="T35" s="46"/>
      <c r="U35" s="80" t="s">
        <v>1694</v>
      </c>
      <c r="V35" s="46"/>
      <c r="W35" s="80" t="s">
        <v>1694</v>
      </c>
      <c r="X35" s="47"/>
      <c r="Y35" s="47"/>
      <c r="Z35" s="47"/>
      <c r="AA35" s="46"/>
      <c r="AB35" s="5" t="s">
        <v>1694</v>
      </c>
      <c r="AC35" s="45" t="s">
        <v>1694</v>
      </c>
      <c r="AD35" s="47"/>
      <c r="AE35" s="46"/>
      <c r="AF35" s="6" t="s">
        <v>1694</v>
      </c>
    </row>
    <row r="36" spans="5:32" ht="13.15" customHeight="1" x14ac:dyDescent="0.25">
      <c r="E36" s="48" t="s">
        <v>337</v>
      </c>
      <c r="F36" s="47"/>
      <c r="G36" s="47"/>
      <c r="H36" s="47"/>
      <c r="I36" s="49"/>
      <c r="J36" s="81">
        <v>0.9</v>
      </c>
      <c r="K36" s="46"/>
      <c r="L36" s="81">
        <v>0.9</v>
      </c>
      <c r="M36" s="46"/>
      <c r="N36" s="81">
        <v>0.9</v>
      </c>
      <c r="O36" s="46"/>
      <c r="P36" s="81">
        <v>0.9</v>
      </c>
      <c r="Q36" s="47"/>
      <c r="R36" s="46"/>
      <c r="S36" s="81">
        <v>0.9</v>
      </c>
      <c r="T36" s="46"/>
      <c r="U36" s="81">
        <v>0.6</v>
      </c>
      <c r="V36" s="46"/>
      <c r="W36" s="81">
        <v>0.6</v>
      </c>
      <c r="X36" s="47"/>
      <c r="Y36" s="47"/>
      <c r="Z36" s="47"/>
      <c r="AA36" s="46"/>
      <c r="AB36" s="3">
        <v>0.6</v>
      </c>
      <c r="AC36" s="50">
        <v>0.6</v>
      </c>
      <c r="AD36" s="47"/>
      <c r="AE36" s="46"/>
      <c r="AF36" s="4">
        <v>0.6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1.2</v>
      </c>
      <c r="K40" s="46"/>
      <c r="L40" s="81">
        <v>1.2</v>
      </c>
      <c r="M40" s="46"/>
      <c r="N40" s="81">
        <v>1.2</v>
      </c>
      <c r="O40" s="46"/>
      <c r="P40" s="81">
        <v>1.2</v>
      </c>
      <c r="Q40" s="47"/>
      <c r="R40" s="46"/>
      <c r="S40" s="81">
        <v>1.2</v>
      </c>
      <c r="T40" s="46"/>
      <c r="U40" s="81">
        <v>1.2</v>
      </c>
      <c r="V40" s="46"/>
      <c r="W40" s="81">
        <v>1.2</v>
      </c>
      <c r="X40" s="47"/>
      <c r="Y40" s="47"/>
      <c r="Z40" s="47"/>
      <c r="AA40" s="46"/>
      <c r="AB40" s="3">
        <v>1.2</v>
      </c>
      <c r="AC40" s="50">
        <v>1.2</v>
      </c>
      <c r="AD40" s="47"/>
      <c r="AE40" s="46"/>
      <c r="AF40" s="4">
        <v>1.2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v>
      </c>
      <c r="K43" s="46"/>
      <c r="L43" s="81">
        <v>2</v>
      </c>
      <c r="M43" s="46"/>
      <c r="N43" s="81">
        <v>2</v>
      </c>
      <c r="O43" s="46"/>
      <c r="P43" s="81">
        <v>2</v>
      </c>
      <c r="Q43" s="47"/>
      <c r="R43" s="46"/>
      <c r="S43" s="81">
        <v>2</v>
      </c>
      <c r="T43" s="46"/>
      <c r="U43" s="81">
        <v>2</v>
      </c>
      <c r="V43" s="46"/>
      <c r="W43" s="81">
        <v>2</v>
      </c>
      <c r="X43" s="47"/>
      <c r="Y43" s="47"/>
      <c r="Z43" s="47"/>
      <c r="AA43" s="46"/>
      <c r="AB43" s="3">
        <v>2</v>
      </c>
      <c r="AC43" s="50">
        <v>2</v>
      </c>
      <c r="AD43" s="47"/>
      <c r="AE43" s="46"/>
      <c r="AF43" s="4">
        <v>2</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TwNTyQwrxHWy06zLcAdIhAH/xJb/deW2aYzkBtzBLvDc7o098t6Y1IO4T7u8MpsAIy5sQAng6WNxW1bzkdMOA==" saltValue="qKF06vKjvjxiwA/fq2Wx9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3E7EAF2-25BB-493A-967A-F9AAD5A248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ROWO - Roo Works (33/11kV)</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1695</v>
      </c>
      <c r="J3" s="69"/>
      <c r="K3" s="69"/>
      <c r="L3" s="69"/>
      <c r="M3" s="69"/>
      <c r="N3" s="69"/>
      <c r="O3" s="69"/>
      <c r="P3" s="69"/>
      <c r="Q3" s="69"/>
      <c r="R3" s="69"/>
      <c r="S3" s="69"/>
      <c r="V3" s="71" t="s">
        <v>645</v>
      </c>
      <c r="W3" s="69"/>
      <c r="Y3" s="72" t="s">
        <v>895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1696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1697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1698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48.7</v>
      </c>
      <c r="K26" s="46"/>
      <c r="L26" s="81">
        <v>48.7</v>
      </c>
      <c r="M26" s="46"/>
      <c r="N26" s="81">
        <v>48.7</v>
      </c>
      <c r="O26" s="46"/>
      <c r="P26" s="81">
        <v>48.7</v>
      </c>
      <c r="Q26" s="47"/>
      <c r="R26" s="46"/>
      <c r="S26" s="81">
        <v>48.7</v>
      </c>
      <c r="T26" s="46"/>
      <c r="U26" s="81">
        <v>55.9</v>
      </c>
      <c r="V26" s="46"/>
      <c r="W26" s="81">
        <v>55.9</v>
      </c>
      <c r="X26" s="47"/>
      <c r="Y26" s="47"/>
      <c r="Z26" s="47"/>
      <c r="AA26" s="46"/>
      <c r="AB26" s="3">
        <v>55.9</v>
      </c>
      <c r="AC26" s="50">
        <v>55.9</v>
      </c>
      <c r="AD26" s="47"/>
      <c r="AE26" s="46"/>
      <c r="AF26" s="4">
        <v>55.9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12.6</v>
      </c>
      <c r="K28" s="46"/>
      <c r="L28" s="81">
        <v>12.5</v>
      </c>
      <c r="M28" s="46"/>
      <c r="N28" s="81">
        <v>13.5</v>
      </c>
      <c r="O28" s="46"/>
      <c r="P28" s="81">
        <v>13.5</v>
      </c>
      <c r="Q28" s="47"/>
      <c r="R28" s="46"/>
      <c r="S28" s="81">
        <v>13.6</v>
      </c>
      <c r="T28" s="46"/>
      <c r="U28" s="81">
        <v>14.6</v>
      </c>
      <c r="V28" s="46"/>
      <c r="W28" s="81">
        <v>14.5</v>
      </c>
      <c r="X28" s="47"/>
      <c r="Y28" s="47"/>
      <c r="Z28" s="47"/>
      <c r="AA28" s="46"/>
      <c r="AB28" s="3">
        <v>15.1</v>
      </c>
      <c r="AC28" s="50">
        <v>15.1</v>
      </c>
      <c r="AD28" s="47"/>
      <c r="AE28" s="46"/>
      <c r="AF28" s="4">
        <v>15.1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0.97499999999999998</v>
      </c>
      <c r="K31" s="46"/>
      <c r="L31" s="83">
        <v>0.97499999999999998</v>
      </c>
      <c r="M31" s="46"/>
      <c r="N31" s="83">
        <v>0.97499999999999998</v>
      </c>
      <c r="O31" s="46"/>
      <c r="P31" s="83">
        <v>0.97499999999999998</v>
      </c>
      <c r="Q31" s="47"/>
      <c r="R31" s="46"/>
      <c r="S31" s="83">
        <v>0.97499999999999998</v>
      </c>
      <c r="T31" s="46"/>
      <c r="U31" s="83">
        <v>0.97599999999999998</v>
      </c>
      <c r="V31" s="46"/>
      <c r="W31" s="83">
        <v>0.97599999999999998</v>
      </c>
      <c r="X31" s="47"/>
      <c r="Y31" s="47"/>
      <c r="Z31" s="47"/>
      <c r="AA31" s="46"/>
      <c r="AB31" s="7">
        <v>0.97599999999999998</v>
      </c>
      <c r="AC31" s="53">
        <v>0.97599999999999998</v>
      </c>
      <c r="AD31" s="47"/>
      <c r="AE31" s="46"/>
      <c r="AF31" s="8">
        <v>0.97599999999999998</v>
      </c>
    </row>
    <row r="32" spans="4:32" ht="13.15" customHeight="1" x14ac:dyDescent="0.25">
      <c r="E32" s="48" t="s">
        <v>329</v>
      </c>
      <c r="F32" s="47"/>
      <c r="G32" s="47"/>
      <c r="H32" s="47"/>
      <c r="I32" s="49"/>
      <c r="J32" s="81">
        <v>27.6</v>
      </c>
      <c r="K32" s="46"/>
      <c r="L32" s="81">
        <v>27.6</v>
      </c>
      <c r="M32" s="46"/>
      <c r="N32" s="81">
        <v>27.6</v>
      </c>
      <c r="O32" s="46"/>
      <c r="P32" s="81">
        <v>27.6</v>
      </c>
      <c r="Q32" s="47"/>
      <c r="R32" s="46"/>
      <c r="S32" s="81">
        <v>27.6</v>
      </c>
      <c r="T32" s="46"/>
      <c r="U32" s="81">
        <v>29.9</v>
      </c>
      <c r="V32" s="46"/>
      <c r="W32" s="81">
        <v>29.9</v>
      </c>
      <c r="X32" s="47"/>
      <c r="Y32" s="47"/>
      <c r="Z32" s="47"/>
      <c r="AA32" s="46"/>
      <c r="AB32" s="3">
        <v>29.9</v>
      </c>
      <c r="AC32" s="50">
        <v>29.9</v>
      </c>
      <c r="AD32" s="47"/>
      <c r="AE32" s="46"/>
      <c r="AF32" s="4">
        <v>29.9</v>
      </c>
    </row>
    <row r="33" spans="5:32" ht="13.15" customHeight="1" x14ac:dyDescent="0.25">
      <c r="E33" s="51" t="s">
        <v>331</v>
      </c>
      <c r="F33" s="47"/>
      <c r="G33" s="47"/>
      <c r="H33" s="47"/>
      <c r="I33" s="49"/>
      <c r="J33" s="82">
        <v>12.1</v>
      </c>
      <c r="K33" s="46"/>
      <c r="L33" s="82">
        <v>12</v>
      </c>
      <c r="M33" s="46"/>
      <c r="N33" s="82">
        <v>13</v>
      </c>
      <c r="O33" s="46"/>
      <c r="P33" s="82">
        <v>13</v>
      </c>
      <c r="Q33" s="47"/>
      <c r="R33" s="46"/>
      <c r="S33" s="82">
        <v>13.1</v>
      </c>
      <c r="T33" s="46"/>
      <c r="U33" s="82">
        <v>14.1</v>
      </c>
      <c r="V33" s="46"/>
      <c r="W33" s="82">
        <v>14</v>
      </c>
      <c r="X33" s="47"/>
      <c r="Y33" s="47"/>
      <c r="Z33" s="47"/>
      <c r="AA33" s="46"/>
      <c r="AB33" s="9">
        <v>14.6</v>
      </c>
      <c r="AC33" s="52">
        <v>14.6</v>
      </c>
      <c r="AD33" s="47"/>
      <c r="AE33" s="46"/>
      <c r="AF33" s="10">
        <v>14.6</v>
      </c>
    </row>
    <row r="34" spans="5:32" ht="20.25" customHeight="1" x14ac:dyDescent="0.25">
      <c r="E34" s="48" t="s">
        <v>662</v>
      </c>
      <c r="F34" s="47"/>
      <c r="G34" s="47"/>
      <c r="H34" s="47"/>
      <c r="I34" s="49"/>
      <c r="J34" s="80">
        <v>0.6</v>
      </c>
      <c r="K34" s="46"/>
      <c r="L34" s="80">
        <v>0.6</v>
      </c>
      <c r="M34" s="46"/>
      <c r="N34" s="80">
        <v>0.7</v>
      </c>
      <c r="O34" s="46"/>
      <c r="P34" s="80">
        <v>0.7</v>
      </c>
      <c r="Q34" s="47"/>
      <c r="R34" s="46"/>
      <c r="S34" s="80">
        <v>0.7</v>
      </c>
      <c r="T34" s="46"/>
      <c r="U34" s="80">
        <v>0.7</v>
      </c>
      <c r="V34" s="46"/>
      <c r="W34" s="80">
        <v>0.7</v>
      </c>
      <c r="X34" s="47"/>
      <c r="Y34" s="47"/>
      <c r="Z34" s="47"/>
      <c r="AA34" s="46"/>
      <c r="AB34" s="5">
        <v>0.7</v>
      </c>
      <c r="AC34" s="45">
        <v>0.7</v>
      </c>
      <c r="AD34" s="47"/>
      <c r="AE34" s="46"/>
      <c r="AF34" s="6">
        <v>0.7</v>
      </c>
    </row>
    <row r="35" spans="5:32"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2" ht="20.100000000000001" customHeight="1" x14ac:dyDescent="0.25">
      <c r="E44" s="48" t="s">
        <v>310</v>
      </c>
      <c r="F44" s="47"/>
      <c r="G44" s="47"/>
      <c r="H44" s="47"/>
      <c r="I44" s="49"/>
      <c r="J44" s="81">
        <v>20</v>
      </c>
      <c r="K44" s="46"/>
      <c r="L44" s="81">
        <v>20</v>
      </c>
      <c r="M44" s="46"/>
      <c r="N44" s="81">
        <v>20</v>
      </c>
      <c r="O44" s="46"/>
      <c r="P44" s="81">
        <v>20</v>
      </c>
      <c r="Q44" s="47"/>
      <c r="R44" s="46"/>
      <c r="S44" s="81">
        <v>20</v>
      </c>
      <c r="T44" s="46"/>
      <c r="U44" s="81">
        <v>20</v>
      </c>
      <c r="V44" s="46"/>
      <c r="W44" s="81">
        <v>20</v>
      </c>
      <c r="X44" s="47"/>
      <c r="Y44" s="47"/>
      <c r="Z44" s="47"/>
      <c r="AA44" s="46"/>
      <c r="AB44" s="3">
        <v>20</v>
      </c>
      <c r="AC44" s="50">
        <v>20</v>
      </c>
      <c r="AD44" s="47"/>
      <c r="AE44" s="46"/>
      <c r="AF44" s="4">
        <v>20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ZAiqZAyXYIiT6QBQJZJTL1fhxppIohl0xXaulgLOa+tmOW1t5oYUii1h/2mV7XXpubw52KQ1v6ZCj+75dKJw==" saltValue="a3m+YnA2wmbcl6uiis6Ix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6046079-0307-44AC-9BC4-D5B123F13E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SAGE - St. George (66/33kV)</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AJ53"/>
  <sheetViews>
    <sheetView showGridLines="0" topLeftCell="A25"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1699</v>
      </c>
      <c r="J3" s="69"/>
      <c r="K3" s="69"/>
      <c r="L3" s="69"/>
      <c r="M3" s="69"/>
      <c r="N3" s="69"/>
      <c r="O3" s="69"/>
      <c r="P3" s="69"/>
      <c r="Q3" s="69"/>
      <c r="R3" s="69"/>
      <c r="S3" s="69"/>
      <c r="V3" s="71" t="s">
        <v>645</v>
      </c>
      <c r="W3" s="69"/>
      <c r="Y3" s="72" t="s">
        <v>1690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897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1700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6.6</v>
      </c>
      <c r="K26" s="46"/>
      <c r="L26" s="81">
        <v>6.6</v>
      </c>
      <c r="M26" s="46"/>
      <c r="N26" s="81">
        <v>6.6</v>
      </c>
      <c r="O26" s="46"/>
      <c r="P26" s="81">
        <v>6.6</v>
      </c>
      <c r="Q26" s="47"/>
      <c r="R26" s="46"/>
      <c r="S26" s="81">
        <v>6.6</v>
      </c>
      <c r="T26" s="46"/>
      <c r="U26" s="81">
        <v>6.6</v>
      </c>
      <c r="V26" s="46"/>
      <c r="W26" s="81">
        <v>6.6</v>
      </c>
      <c r="X26" s="47"/>
      <c r="Y26" s="47"/>
      <c r="Z26" s="47"/>
      <c r="AA26" s="46"/>
      <c r="AB26" s="3">
        <v>6.6</v>
      </c>
      <c r="AC26" s="50">
        <v>6.6</v>
      </c>
      <c r="AD26" s="47"/>
      <c r="AE26" s="46"/>
      <c r="AF26" s="4">
        <v>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v>
      </c>
      <c r="K28" s="46"/>
      <c r="L28" s="81">
        <v>5.0999999999999996</v>
      </c>
      <c r="M28" s="46"/>
      <c r="N28" s="81">
        <v>5.0999999999999996</v>
      </c>
      <c r="O28" s="46"/>
      <c r="P28" s="81">
        <v>5.0999999999999996</v>
      </c>
      <c r="Q28" s="47"/>
      <c r="R28" s="46"/>
      <c r="S28" s="81">
        <v>5.2</v>
      </c>
      <c r="T28" s="46"/>
      <c r="U28" s="81">
        <v>4.3</v>
      </c>
      <c r="V28" s="46"/>
      <c r="W28" s="81">
        <v>4.2</v>
      </c>
      <c r="X28" s="47"/>
      <c r="Y28" s="47"/>
      <c r="Z28" s="47"/>
      <c r="AA28" s="46"/>
      <c r="AB28" s="3">
        <v>4.2</v>
      </c>
      <c r="AC28" s="50">
        <v>4.2</v>
      </c>
      <c r="AD28" s="47"/>
      <c r="AE28" s="46"/>
      <c r="AF28" s="4">
        <v>4.2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0.97099999999999997</v>
      </c>
      <c r="K31" s="46"/>
      <c r="L31" s="83">
        <v>0.97099999999999997</v>
      </c>
      <c r="M31" s="46"/>
      <c r="N31" s="83">
        <v>0.97099999999999997</v>
      </c>
      <c r="O31" s="46"/>
      <c r="P31" s="83">
        <v>0.97099999999999997</v>
      </c>
      <c r="Q31" s="47"/>
      <c r="R31" s="46"/>
      <c r="S31" s="83">
        <v>0.97099999999999997</v>
      </c>
      <c r="T31" s="46"/>
      <c r="U31" s="83">
        <v>0.98699999999999999</v>
      </c>
      <c r="V31" s="46"/>
      <c r="W31" s="83">
        <v>0.98699999999999999</v>
      </c>
      <c r="X31" s="47"/>
      <c r="Y31" s="47"/>
      <c r="Z31" s="47"/>
      <c r="AA31" s="46"/>
      <c r="AB31" s="7">
        <v>0.98699999999999999</v>
      </c>
      <c r="AC31" s="53">
        <v>0.98699999999999999</v>
      </c>
      <c r="AD31" s="47"/>
      <c r="AE31" s="46"/>
      <c r="AF31" s="8">
        <v>0.98699999999999999</v>
      </c>
    </row>
    <row r="32" spans="4:32" ht="13.15" customHeight="1" x14ac:dyDescent="0.25">
      <c r="E32" s="48" t="s">
        <v>329</v>
      </c>
      <c r="F32" s="47"/>
      <c r="G32" s="47"/>
      <c r="H32" s="47"/>
      <c r="I32" s="49"/>
      <c r="J32" s="81">
        <v>3.5</v>
      </c>
      <c r="K32" s="46"/>
      <c r="L32" s="81">
        <v>3.5</v>
      </c>
      <c r="M32" s="46"/>
      <c r="N32" s="81">
        <v>3.5</v>
      </c>
      <c r="O32" s="46"/>
      <c r="P32" s="81">
        <v>3.5</v>
      </c>
      <c r="Q32" s="47"/>
      <c r="R32" s="46"/>
      <c r="S32" s="81">
        <v>3.5</v>
      </c>
      <c r="T32" s="46"/>
      <c r="U32" s="81">
        <v>3.6</v>
      </c>
      <c r="V32" s="46"/>
      <c r="W32" s="81">
        <v>3.6</v>
      </c>
      <c r="X32" s="47"/>
      <c r="Y32" s="47"/>
      <c r="Z32" s="47"/>
      <c r="AA32" s="46"/>
      <c r="AB32" s="3">
        <v>3.6</v>
      </c>
      <c r="AC32" s="50">
        <v>3.6</v>
      </c>
      <c r="AD32" s="47"/>
      <c r="AE32" s="46"/>
      <c r="AF32" s="4">
        <v>3.6</v>
      </c>
    </row>
    <row r="33" spans="5:32" ht="13.15" customHeight="1" x14ac:dyDescent="0.25">
      <c r="E33" s="51" t="s">
        <v>331</v>
      </c>
      <c r="F33" s="47"/>
      <c r="G33" s="47"/>
      <c r="H33" s="47"/>
      <c r="I33" s="49"/>
      <c r="J33" s="82">
        <v>4.9000000000000004</v>
      </c>
      <c r="K33" s="46"/>
      <c r="L33" s="82">
        <v>4.9000000000000004</v>
      </c>
      <c r="M33" s="46"/>
      <c r="N33" s="82">
        <v>4.9000000000000004</v>
      </c>
      <c r="O33" s="46"/>
      <c r="P33" s="82">
        <v>4.9000000000000004</v>
      </c>
      <c r="Q33" s="47"/>
      <c r="R33" s="46"/>
      <c r="S33" s="82">
        <v>4.9000000000000004</v>
      </c>
      <c r="T33" s="46"/>
      <c r="U33" s="82">
        <v>4.0999999999999996</v>
      </c>
      <c r="V33" s="46"/>
      <c r="W33" s="82">
        <v>4</v>
      </c>
      <c r="X33" s="47"/>
      <c r="Y33" s="47"/>
      <c r="Z33" s="47"/>
      <c r="AA33" s="46"/>
      <c r="AB33" s="9">
        <v>4</v>
      </c>
      <c r="AC33" s="52">
        <v>4</v>
      </c>
      <c r="AD33" s="47"/>
      <c r="AE33" s="46"/>
      <c r="AF33" s="10">
        <v>4</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1701</v>
      </c>
      <c r="K35" s="46"/>
      <c r="L35" s="80" t="s">
        <v>1701</v>
      </c>
      <c r="M35" s="46"/>
      <c r="N35" s="80" t="s">
        <v>1701</v>
      </c>
      <c r="O35" s="46"/>
      <c r="P35" s="80" t="s">
        <v>1701</v>
      </c>
      <c r="Q35" s="47"/>
      <c r="R35" s="46"/>
      <c r="S35" s="80" t="s">
        <v>1701</v>
      </c>
      <c r="T35" s="46"/>
      <c r="U35" s="80" t="s">
        <v>1701</v>
      </c>
      <c r="V35" s="46"/>
      <c r="W35" s="80" t="s">
        <v>1701</v>
      </c>
      <c r="X35" s="47"/>
      <c r="Y35" s="47"/>
      <c r="Z35" s="47"/>
      <c r="AA35" s="46"/>
      <c r="AB35" s="5" t="s">
        <v>1701</v>
      </c>
      <c r="AC35" s="45" t="s">
        <v>1701</v>
      </c>
      <c r="AD35" s="47"/>
      <c r="AE35" s="46"/>
      <c r="AF35" s="6" t="s">
        <v>1701</v>
      </c>
    </row>
    <row r="36" spans="5:32" ht="13.15" customHeight="1" x14ac:dyDescent="0.25">
      <c r="E36" s="48" t="s">
        <v>337</v>
      </c>
      <c r="F36" s="47"/>
      <c r="G36" s="47"/>
      <c r="H36" s="47"/>
      <c r="I36" s="49"/>
      <c r="J36" s="81">
        <v>1.4</v>
      </c>
      <c r="K36" s="46"/>
      <c r="L36" s="81">
        <v>1.4</v>
      </c>
      <c r="M36" s="46"/>
      <c r="N36" s="81">
        <v>1.4</v>
      </c>
      <c r="O36" s="46"/>
      <c r="P36" s="81">
        <v>1.4</v>
      </c>
      <c r="Q36" s="47"/>
      <c r="R36" s="46"/>
      <c r="S36" s="81">
        <v>1.4</v>
      </c>
      <c r="T36" s="46"/>
      <c r="U36" s="81">
        <v>0.5</v>
      </c>
      <c r="V36" s="46"/>
      <c r="W36" s="81">
        <v>0.4</v>
      </c>
      <c r="X36" s="47"/>
      <c r="Y36" s="47"/>
      <c r="Z36" s="47"/>
      <c r="AA36" s="46"/>
      <c r="AB36" s="3">
        <v>0.4</v>
      </c>
      <c r="AC36" s="50">
        <v>0.4</v>
      </c>
      <c r="AD36" s="47"/>
      <c r="AE36" s="46"/>
      <c r="AF36" s="4">
        <v>0.4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0.8</v>
      </c>
      <c r="K39" s="46"/>
      <c r="L39" s="81">
        <v>0.8</v>
      </c>
      <c r="M39" s="46"/>
      <c r="N39" s="81">
        <v>0.8</v>
      </c>
      <c r="O39" s="46"/>
      <c r="P39" s="81">
        <v>0.8</v>
      </c>
      <c r="Q39" s="47"/>
      <c r="R39" s="46"/>
      <c r="S39" s="81">
        <v>0.8</v>
      </c>
      <c r="T39" s="46"/>
      <c r="U39" s="81">
        <v>0.8</v>
      </c>
      <c r="V39" s="46"/>
      <c r="W39" s="81">
        <v>0.8</v>
      </c>
      <c r="X39" s="47"/>
      <c r="Y39" s="47"/>
      <c r="Z39" s="47"/>
      <c r="AA39" s="46"/>
      <c r="AB39" s="3">
        <v>0.8</v>
      </c>
      <c r="AC39" s="50">
        <v>0.8</v>
      </c>
      <c r="AD39" s="47"/>
      <c r="AE39" s="46"/>
      <c r="AF39" s="4">
        <v>0.8</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ui5BTM8AylWYq1ATTJ3EaTfxAP1fRIFvwZEdOXcp+gNeDzDqdiAjsCx8v5uqXU1iWOz6Y2AF8Qv+IXECXg2dQ==" saltValue="16WRKGPHlhdUIDJ88M8rU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A871AA5-E0DD-4CA2-A0DD-292589465FD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SAGT - St. George Town (33/11kV)</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dimension ref="A1:AK53"/>
  <sheetViews>
    <sheetView showGridLines="0" topLeftCell="A26" zoomScale="145" zoomScaleNormal="145" workbookViewId="0">
      <selection activeCell="AK42" sqref="AK42: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1702</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1703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1704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1705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1706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27.6</v>
      </c>
      <c r="K26" s="46"/>
      <c r="L26" s="81">
        <v>27.6</v>
      </c>
      <c r="M26" s="46"/>
      <c r="N26" s="81">
        <v>27.6</v>
      </c>
      <c r="O26" s="46"/>
      <c r="P26" s="81">
        <v>27.6</v>
      </c>
      <c r="Q26" s="47"/>
      <c r="R26" s="46"/>
      <c r="S26" s="81">
        <v>27.6</v>
      </c>
      <c r="T26" s="46"/>
      <c r="U26" s="81">
        <v>27.6</v>
      </c>
      <c r="V26" s="46"/>
      <c r="W26" s="81">
        <v>27.6</v>
      </c>
      <c r="X26" s="47"/>
      <c r="Y26" s="47"/>
      <c r="Z26" s="47"/>
      <c r="AA26" s="46"/>
      <c r="AB26" s="3">
        <v>27.6</v>
      </c>
      <c r="AC26" s="50">
        <v>27.6</v>
      </c>
      <c r="AD26" s="47"/>
      <c r="AE26" s="46"/>
      <c r="AF26" s="4">
        <v>27.6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v>
      </c>
      <c r="K28" s="46"/>
      <c r="L28" s="81">
        <v>15.9</v>
      </c>
      <c r="M28" s="46"/>
      <c r="N28" s="81">
        <v>16</v>
      </c>
      <c r="O28" s="46"/>
      <c r="P28" s="81">
        <v>16.100000000000001</v>
      </c>
      <c r="Q28" s="47"/>
      <c r="R28" s="46"/>
      <c r="S28" s="81">
        <v>16.3</v>
      </c>
      <c r="T28" s="46"/>
      <c r="U28" s="81">
        <v>13.5</v>
      </c>
      <c r="V28" s="46"/>
      <c r="W28" s="81">
        <v>13.5</v>
      </c>
      <c r="X28" s="47"/>
      <c r="Y28" s="47"/>
      <c r="Z28" s="47"/>
      <c r="AA28" s="46"/>
      <c r="AB28" s="3">
        <v>13.4</v>
      </c>
      <c r="AC28" s="50">
        <v>13.5</v>
      </c>
      <c r="AD28" s="47"/>
      <c r="AE28" s="46"/>
      <c r="AF28" s="4">
        <v>13.5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0.95699999999999996</v>
      </c>
      <c r="K31" s="46"/>
      <c r="L31" s="83">
        <v>0.95699999999999996</v>
      </c>
      <c r="M31" s="46"/>
      <c r="N31" s="83">
        <v>0.95699999999999996</v>
      </c>
      <c r="O31" s="46"/>
      <c r="P31" s="83">
        <v>0.95699999999999996</v>
      </c>
      <c r="Q31" s="47"/>
      <c r="R31" s="46"/>
      <c r="S31" s="83">
        <v>0.95699999999999996</v>
      </c>
      <c r="T31" s="46"/>
      <c r="U31" s="83">
        <v>0.97399999999999998</v>
      </c>
      <c r="V31" s="46"/>
      <c r="W31" s="83">
        <v>0.97399999999999998</v>
      </c>
      <c r="X31" s="47"/>
      <c r="Y31" s="47"/>
      <c r="Z31" s="47"/>
      <c r="AA31" s="46"/>
      <c r="AB31" s="7">
        <v>0.97399999999999998</v>
      </c>
      <c r="AC31" s="53">
        <v>0.97399999999999998</v>
      </c>
      <c r="AD31" s="47"/>
      <c r="AE31" s="46"/>
      <c r="AF31" s="8">
        <v>0.97399999999999998</v>
      </c>
    </row>
    <row r="32" spans="4:32" ht="13.15" customHeight="1" x14ac:dyDescent="0.25">
      <c r="E32" s="48" t="s">
        <v>329</v>
      </c>
      <c r="F32" s="47"/>
      <c r="G32" s="47"/>
      <c r="H32" s="47"/>
      <c r="I32" s="49"/>
      <c r="J32" s="81">
        <v>14.4</v>
      </c>
      <c r="K32" s="46"/>
      <c r="L32" s="81">
        <v>14.4</v>
      </c>
      <c r="M32" s="46"/>
      <c r="N32" s="81">
        <v>14.4</v>
      </c>
      <c r="O32" s="46"/>
      <c r="P32" s="81">
        <v>14.4</v>
      </c>
      <c r="Q32" s="47"/>
      <c r="R32" s="46"/>
      <c r="S32" s="81">
        <v>14.4</v>
      </c>
      <c r="T32" s="46"/>
      <c r="U32" s="81">
        <v>16.3</v>
      </c>
      <c r="V32" s="46"/>
      <c r="W32" s="81">
        <v>16.3</v>
      </c>
      <c r="X32" s="47"/>
      <c r="Y32" s="47"/>
      <c r="Z32" s="47"/>
      <c r="AA32" s="46"/>
      <c r="AB32" s="3">
        <v>16.3</v>
      </c>
      <c r="AC32" s="50">
        <v>16.3</v>
      </c>
      <c r="AD32" s="47"/>
      <c r="AE32" s="46"/>
      <c r="AF32" s="4">
        <v>16.3</v>
      </c>
    </row>
    <row r="33" spans="5:37" ht="13.15" customHeight="1" x14ac:dyDescent="0.25">
      <c r="E33" s="51" t="s">
        <v>331</v>
      </c>
      <c r="F33" s="47"/>
      <c r="G33" s="47"/>
      <c r="H33" s="47"/>
      <c r="I33" s="49"/>
      <c r="J33" s="82">
        <v>15.3</v>
      </c>
      <c r="K33" s="46"/>
      <c r="L33" s="82">
        <v>15.2</v>
      </c>
      <c r="M33" s="46"/>
      <c r="N33" s="82">
        <v>15.2</v>
      </c>
      <c r="O33" s="46"/>
      <c r="P33" s="82">
        <v>15.3</v>
      </c>
      <c r="Q33" s="47"/>
      <c r="R33" s="46"/>
      <c r="S33" s="82">
        <v>15.6</v>
      </c>
      <c r="T33" s="46"/>
      <c r="U33" s="82">
        <v>12.5</v>
      </c>
      <c r="V33" s="46"/>
      <c r="W33" s="82">
        <v>12.5</v>
      </c>
      <c r="X33" s="47"/>
      <c r="Y33" s="47"/>
      <c r="Z33" s="47"/>
      <c r="AA33" s="46"/>
      <c r="AB33" s="9">
        <v>12.5</v>
      </c>
      <c r="AC33" s="52">
        <v>12.5</v>
      </c>
      <c r="AD33" s="47"/>
      <c r="AE33" s="46"/>
      <c r="AF33" s="10">
        <v>12.6</v>
      </c>
    </row>
    <row r="34" spans="5:37" ht="20.25" customHeight="1" x14ac:dyDescent="0.25">
      <c r="E34" s="48" t="s">
        <v>662</v>
      </c>
      <c r="F34" s="47"/>
      <c r="G34" s="47"/>
      <c r="H34" s="47"/>
      <c r="I34" s="49"/>
      <c r="J34" s="80">
        <v>0.8</v>
      </c>
      <c r="K34" s="46"/>
      <c r="L34" s="80">
        <v>0.8</v>
      </c>
      <c r="M34" s="46"/>
      <c r="N34" s="80">
        <v>0.8</v>
      </c>
      <c r="O34" s="46"/>
      <c r="P34" s="80">
        <v>0.8</v>
      </c>
      <c r="Q34" s="47"/>
      <c r="R34" s="46"/>
      <c r="S34" s="80">
        <v>0.8</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1">
        <v>0.9</v>
      </c>
      <c r="K36" s="46"/>
      <c r="L36" s="81">
        <v>0.8</v>
      </c>
      <c r="M36" s="46"/>
      <c r="N36" s="81">
        <v>0.8</v>
      </c>
      <c r="O36" s="46"/>
      <c r="P36" s="81">
        <v>0.9</v>
      </c>
      <c r="Q36" s="47"/>
      <c r="R36" s="46"/>
      <c r="S36" s="81">
        <v>1.2</v>
      </c>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1.1000000000000001</v>
      </c>
      <c r="V39" s="46"/>
      <c r="W39" s="81">
        <v>1</v>
      </c>
      <c r="X39" s="47"/>
      <c r="Y39" s="47"/>
      <c r="Z39" s="47"/>
      <c r="AA39" s="46"/>
      <c r="AB39" s="3">
        <v>1</v>
      </c>
      <c r="AC39" s="50">
        <v>1</v>
      </c>
      <c r="AD39" s="47"/>
      <c r="AE39" s="46"/>
      <c r="AF39" s="4">
        <v>1</v>
      </c>
    </row>
    <row r="40" spans="5:37"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7"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8IHthjb86c4Fw+H7paKtbxE61a84aiQ25sks6NOpkxVcqpVaX7NrrxhMbCB1DIWiaZVOTzUFesd/taAx+6TOg==" saltValue="+U40HWzO5ALTXCwTCD6Lb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090B895-FDBA-4E3E-A9DE-5CA83D9DDC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SARI - Sarina (33/11kV)</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AJ53"/>
  <sheetViews>
    <sheetView showGridLines="0" topLeftCell="A34"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1707</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5.0999999999999996</v>
      </c>
      <c r="K26" s="46"/>
      <c r="L26" s="81">
        <v>5.0999999999999996</v>
      </c>
      <c r="M26" s="46"/>
      <c r="N26" s="81">
        <v>5.0999999999999996</v>
      </c>
      <c r="O26" s="46"/>
      <c r="P26" s="81">
        <v>5.0999999999999996</v>
      </c>
      <c r="Q26" s="47"/>
      <c r="R26" s="46"/>
      <c r="S26" s="81">
        <v>5.0999999999999996</v>
      </c>
      <c r="T26" s="46"/>
      <c r="U26" s="81">
        <v>5.4</v>
      </c>
      <c r="V26" s="46"/>
      <c r="W26" s="81">
        <v>5.4</v>
      </c>
      <c r="X26" s="47"/>
      <c r="Y26" s="47"/>
      <c r="Z26" s="47"/>
      <c r="AA26" s="46"/>
      <c r="AB26" s="3">
        <v>5.4</v>
      </c>
      <c r="AC26" s="50">
        <v>5.4</v>
      </c>
      <c r="AD26" s="47"/>
      <c r="AE26" s="46"/>
      <c r="AF26" s="4">
        <v>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v>
      </c>
      <c r="K28" s="46"/>
      <c r="L28" s="81">
        <v>1.6</v>
      </c>
      <c r="M28" s="46"/>
      <c r="N28" s="81">
        <v>1.6</v>
      </c>
      <c r="O28" s="46"/>
      <c r="P28" s="81">
        <v>1.6</v>
      </c>
      <c r="Q28" s="47"/>
      <c r="R28" s="46"/>
      <c r="S28" s="81">
        <v>1.6</v>
      </c>
      <c r="T28" s="46"/>
      <c r="U28" s="81">
        <v>1.5</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0.92400000000000004</v>
      </c>
      <c r="K31" s="46"/>
      <c r="L31" s="83">
        <v>0.92400000000000004</v>
      </c>
      <c r="M31" s="46"/>
      <c r="N31" s="83">
        <v>0.92400000000000004</v>
      </c>
      <c r="O31" s="46"/>
      <c r="P31" s="83">
        <v>0.92400000000000004</v>
      </c>
      <c r="Q31" s="47"/>
      <c r="R31" s="46"/>
      <c r="S31" s="83">
        <v>0.92400000000000004</v>
      </c>
      <c r="T31" s="46"/>
      <c r="U31" s="83">
        <v>0.90700000000000003</v>
      </c>
      <c r="V31" s="46"/>
      <c r="W31" s="83">
        <v>0.90700000000000003</v>
      </c>
      <c r="X31" s="47"/>
      <c r="Y31" s="47"/>
      <c r="Z31" s="47"/>
      <c r="AA31" s="46"/>
      <c r="AB31" s="7">
        <v>0.90700000000000003</v>
      </c>
      <c r="AC31" s="53">
        <v>0.90700000000000003</v>
      </c>
      <c r="AD31" s="47"/>
      <c r="AE31" s="46"/>
      <c r="AF31" s="8">
        <v>0.90700000000000003</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1.5</v>
      </c>
      <c r="K33" s="46"/>
      <c r="L33" s="82">
        <v>1.5</v>
      </c>
      <c r="M33" s="46"/>
      <c r="N33" s="82">
        <v>1.5</v>
      </c>
      <c r="O33" s="46"/>
      <c r="P33" s="82">
        <v>1.5</v>
      </c>
      <c r="Q33" s="47"/>
      <c r="R33" s="46"/>
      <c r="S33" s="82">
        <v>1.5</v>
      </c>
      <c r="T33" s="46"/>
      <c r="U33" s="82">
        <v>1.4</v>
      </c>
      <c r="V33" s="46"/>
      <c r="W33" s="82">
        <v>1.4</v>
      </c>
      <c r="X33" s="47"/>
      <c r="Y33" s="47"/>
      <c r="Z33" s="47"/>
      <c r="AA33" s="46"/>
      <c r="AB33" s="9">
        <v>1.4</v>
      </c>
      <c r="AC33" s="52">
        <v>1.4</v>
      </c>
      <c r="AD33" s="47"/>
      <c r="AE33" s="46"/>
      <c r="AF33" s="10">
        <v>1.4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1711</v>
      </c>
      <c r="K35" s="46"/>
      <c r="L35" s="80" t="s">
        <v>1711</v>
      </c>
      <c r="M35" s="46"/>
      <c r="N35" s="80" t="s">
        <v>1711</v>
      </c>
      <c r="O35" s="46"/>
      <c r="P35" s="80" t="s">
        <v>1711</v>
      </c>
      <c r="Q35" s="47"/>
      <c r="R35" s="46"/>
      <c r="S35" s="80" t="s">
        <v>1711</v>
      </c>
      <c r="T35" s="46"/>
      <c r="U35" s="80" t="s">
        <v>1711</v>
      </c>
      <c r="V35" s="46"/>
      <c r="W35" s="80" t="s">
        <v>1711</v>
      </c>
      <c r="X35" s="47"/>
      <c r="Y35" s="47"/>
      <c r="Z35" s="47"/>
      <c r="AA35" s="46"/>
      <c r="AB35" s="5" t="s">
        <v>1711</v>
      </c>
      <c r="AC35" s="45" t="s">
        <v>1711</v>
      </c>
      <c r="AD35" s="47"/>
      <c r="AE35" s="46"/>
      <c r="AF35" s="6" t="s">
        <v>1711</v>
      </c>
    </row>
    <row r="36" spans="5:32" ht="13.15" customHeight="1" x14ac:dyDescent="0.25">
      <c r="E36" s="48" t="s">
        <v>337</v>
      </c>
      <c r="F36" s="47"/>
      <c r="G36" s="47"/>
      <c r="H36" s="47"/>
      <c r="I36" s="49"/>
      <c r="J36" s="81">
        <v>1.5</v>
      </c>
      <c r="K36" s="46"/>
      <c r="L36" s="81">
        <v>1.5</v>
      </c>
      <c r="M36" s="46"/>
      <c r="N36" s="81">
        <v>1.5</v>
      </c>
      <c r="O36" s="46"/>
      <c r="P36" s="81">
        <v>1.5</v>
      </c>
      <c r="Q36" s="47"/>
      <c r="R36" s="46"/>
      <c r="S36" s="81">
        <v>1.5</v>
      </c>
      <c r="T36" s="46"/>
      <c r="U36" s="81">
        <v>1.4</v>
      </c>
      <c r="V36" s="46"/>
      <c r="W36" s="81">
        <v>1.4</v>
      </c>
      <c r="X36" s="47"/>
      <c r="Y36" s="47"/>
      <c r="Z36" s="47"/>
      <c r="AA36" s="46"/>
      <c r="AB36" s="3">
        <v>1.4</v>
      </c>
      <c r="AC36" s="50">
        <v>1.4</v>
      </c>
      <c r="AD36" s="47"/>
      <c r="AE36" s="46"/>
      <c r="AF36" s="4">
        <v>1.4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2.7</v>
      </c>
      <c r="K39" s="46"/>
      <c r="L39" s="81">
        <v>2.7</v>
      </c>
      <c r="M39" s="46"/>
      <c r="N39" s="81">
        <v>2.7</v>
      </c>
      <c r="O39" s="46"/>
      <c r="P39" s="81">
        <v>2.7</v>
      </c>
      <c r="Q39" s="47"/>
      <c r="R39" s="46"/>
      <c r="S39" s="81">
        <v>2.7</v>
      </c>
      <c r="T39" s="46"/>
      <c r="U39" s="81">
        <v>2.7</v>
      </c>
      <c r="V39" s="46"/>
      <c r="W39" s="81">
        <v>2.7</v>
      </c>
      <c r="X39" s="47"/>
      <c r="Y39" s="47"/>
      <c r="Z39" s="47"/>
      <c r="AA39" s="46"/>
      <c r="AB39" s="3">
        <v>2.7</v>
      </c>
      <c r="AC39" s="50">
        <v>2.7</v>
      </c>
      <c r="AD39" s="47"/>
      <c r="AE39" s="46"/>
      <c r="AF39" s="4">
        <v>2.7</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3.6</v>
      </c>
      <c r="K43" s="46"/>
      <c r="L43" s="81">
        <v>3.6</v>
      </c>
      <c r="M43" s="46"/>
      <c r="N43" s="81">
        <v>3.6</v>
      </c>
      <c r="O43" s="46"/>
      <c r="P43" s="81">
        <v>3.6</v>
      </c>
      <c r="Q43" s="47"/>
      <c r="R43" s="46"/>
      <c r="S43" s="81">
        <v>3.6</v>
      </c>
      <c r="T43" s="46"/>
      <c r="U43" s="81">
        <v>3.6</v>
      </c>
      <c r="V43" s="46"/>
      <c r="W43" s="81">
        <v>3.6</v>
      </c>
      <c r="X43" s="47"/>
      <c r="Y43" s="47"/>
      <c r="Z43" s="47"/>
      <c r="AA43" s="46"/>
      <c r="AB43" s="3">
        <v>3.6</v>
      </c>
      <c r="AC43" s="50">
        <v>3.6</v>
      </c>
      <c r="AD43" s="47"/>
      <c r="AE43" s="46"/>
      <c r="AF43" s="4">
        <v>3.6</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hGIoBrSE96Zg9Z+uXaYa//1AuKQYqiEwTpAcycvGn94XsDHA5uU51RK7QaF5uRS1ABiwJ5LxfRsCzXIueX5CA==" saltValue="bWJ6g53LjNGi+qiR6JnXI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D15FACD-DBD2-411D-9FE1-45F05F3254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SAUN - Saunders (66/11kV)</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J53"/>
  <sheetViews>
    <sheetView showGridLines="0" topLeftCell="A37" zoomScale="175" zoomScaleNormal="17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774</v>
      </c>
      <c r="J3" s="69"/>
      <c r="K3" s="69"/>
      <c r="L3" s="69"/>
      <c r="M3" s="69"/>
      <c r="N3" s="69"/>
      <c r="O3" s="69"/>
      <c r="P3" s="69"/>
      <c r="Q3" s="69"/>
      <c r="R3" s="69"/>
      <c r="S3" s="69"/>
      <c r="V3" s="71" t="s">
        <v>645</v>
      </c>
      <c r="W3" s="69"/>
      <c r="Y3" s="72" t="s">
        <v>758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775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776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777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40</v>
      </c>
      <c r="K26" s="46"/>
      <c r="L26" s="81">
        <v>40</v>
      </c>
      <c r="M26" s="46"/>
      <c r="N26" s="81">
        <v>40</v>
      </c>
      <c r="O26" s="46"/>
      <c r="P26" s="81">
        <v>40</v>
      </c>
      <c r="Q26" s="47"/>
      <c r="R26" s="46"/>
      <c r="S26" s="81">
        <v>40</v>
      </c>
      <c r="T26" s="46"/>
      <c r="U26" s="81">
        <v>44</v>
      </c>
      <c r="V26" s="46"/>
      <c r="W26" s="81">
        <v>44</v>
      </c>
      <c r="X26" s="47"/>
      <c r="Y26" s="47"/>
      <c r="Z26" s="47"/>
      <c r="AA26" s="46"/>
      <c r="AB26" s="3">
        <v>44</v>
      </c>
      <c r="AC26" s="50">
        <v>44</v>
      </c>
      <c r="AD26" s="47"/>
      <c r="AE26" s="46"/>
      <c r="AF26" s="4">
        <v>44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10.4</v>
      </c>
      <c r="K28" s="46"/>
      <c r="L28" s="81">
        <v>10.3</v>
      </c>
      <c r="M28" s="46"/>
      <c r="N28" s="81">
        <v>11.2</v>
      </c>
      <c r="O28" s="46"/>
      <c r="P28" s="81">
        <v>11.2</v>
      </c>
      <c r="Q28" s="47"/>
      <c r="R28" s="46"/>
      <c r="S28" s="81">
        <v>11.3</v>
      </c>
      <c r="T28" s="46"/>
      <c r="U28" s="81">
        <v>7.5</v>
      </c>
      <c r="V28" s="46"/>
      <c r="W28" s="81">
        <v>7.5</v>
      </c>
      <c r="X28" s="47"/>
      <c r="Y28" s="47"/>
      <c r="Z28" s="47"/>
      <c r="AA28" s="46"/>
      <c r="AB28" s="3">
        <v>8.1</v>
      </c>
      <c r="AC28" s="50">
        <v>8.1</v>
      </c>
      <c r="AD28" s="47"/>
      <c r="AE28" s="46"/>
      <c r="AF28" s="4">
        <v>8.1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0.98099999999999998</v>
      </c>
      <c r="K31" s="46"/>
      <c r="L31" s="83">
        <v>0.98099999999999998</v>
      </c>
      <c r="M31" s="46"/>
      <c r="N31" s="83">
        <v>0.98099999999999998</v>
      </c>
      <c r="O31" s="46"/>
      <c r="P31" s="83">
        <v>0.98099999999999998</v>
      </c>
      <c r="Q31" s="47"/>
      <c r="R31" s="46"/>
      <c r="S31" s="83">
        <v>0.98099999999999998</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33</v>
      </c>
      <c r="K32" s="46"/>
      <c r="L32" s="81">
        <v>33</v>
      </c>
      <c r="M32" s="46"/>
      <c r="N32" s="81">
        <v>33</v>
      </c>
      <c r="O32" s="46"/>
      <c r="P32" s="81">
        <v>33</v>
      </c>
      <c r="Q32" s="47"/>
      <c r="R32" s="46"/>
      <c r="S32" s="81">
        <v>33</v>
      </c>
      <c r="T32" s="46"/>
      <c r="U32" s="81">
        <v>36</v>
      </c>
      <c r="V32" s="46"/>
      <c r="W32" s="81">
        <v>36</v>
      </c>
      <c r="X32" s="47"/>
      <c r="Y32" s="47"/>
      <c r="Z32" s="47"/>
      <c r="AA32" s="46"/>
      <c r="AB32" s="3">
        <v>36</v>
      </c>
      <c r="AC32" s="50">
        <v>36</v>
      </c>
      <c r="AD32" s="47"/>
      <c r="AE32" s="46"/>
      <c r="AF32" s="4">
        <v>36</v>
      </c>
    </row>
    <row r="33" spans="5:32" ht="13.15" customHeight="1" x14ac:dyDescent="0.25">
      <c r="E33" s="51" t="s">
        <v>331</v>
      </c>
      <c r="F33" s="47"/>
      <c r="G33" s="47"/>
      <c r="H33" s="47"/>
      <c r="I33" s="49"/>
      <c r="J33" s="82">
        <v>9.9</v>
      </c>
      <c r="K33" s="46"/>
      <c r="L33" s="82">
        <v>9.9</v>
      </c>
      <c r="M33" s="46"/>
      <c r="N33" s="82">
        <v>10.8</v>
      </c>
      <c r="O33" s="46"/>
      <c r="P33" s="82">
        <v>10.8</v>
      </c>
      <c r="Q33" s="47"/>
      <c r="R33" s="46"/>
      <c r="S33" s="82">
        <v>10.9</v>
      </c>
      <c r="T33" s="46"/>
      <c r="U33" s="82">
        <v>7.1</v>
      </c>
      <c r="V33" s="46"/>
      <c r="W33" s="82">
        <v>7.1</v>
      </c>
      <c r="X33" s="47"/>
      <c r="Y33" s="47"/>
      <c r="Z33" s="47"/>
      <c r="AA33" s="46"/>
      <c r="AB33" s="9">
        <v>7.7</v>
      </c>
      <c r="AC33" s="52">
        <v>7.7</v>
      </c>
      <c r="AD33" s="47"/>
      <c r="AE33" s="46"/>
      <c r="AF33" s="10">
        <v>7.7</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XOvYcoy2rIP0OehXslTrKNnU2x5ABBRERkb8S5nrfs0uduNPJxrtvONYOrB2KzXE5hvWfqYQimPI77pVegOoA==" saltValue="Q9SHelIMjPWaSNYZ8HTtZ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346AC57-9A14-4A25-B591-4BC7857C7A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BLAC - Blackwater (66/22kV)</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AJ53"/>
  <sheetViews>
    <sheetView showGridLines="0" topLeftCell="A25" zoomScale="145" zoomScaleNormal="145" workbookViewId="0">
      <selection activeCell="W44" sqref="W44:AA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1712</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1261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1714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30.4</v>
      </c>
      <c r="K26" s="46"/>
      <c r="L26" s="81">
        <v>30.4</v>
      </c>
      <c r="M26" s="46"/>
      <c r="N26" s="81">
        <v>30.4</v>
      </c>
      <c r="O26" s="46"/>
      <c r="P26" s="81">
        <v>30.4</v>
      </c>
      <c r="Q26" s="47"/>
      <c r="R26" s="46"/>
      <c r="S26" s="81">
        <v>30.4</v>
      </c>
      <c r="T26" s="46"/>
      <c r="U26" s="81">
        <v>33.200000000000003</v>
      </c>
      <c r="V26" s="46"/>
      <c r="W26" s="81">
        <v>33.200000000000003</v>
      </c>
      <c r="X26" s="47"/>
      <c r="Y26" s="47"/>
      <c r="Z26" s="47"/>
      <c r="AA26" s="46"/>
      <c r="AB26" s="3">
        <v>33.200000000000003</v>
      </c>
      <c r="AC26" s="50">
        <v>33.200000000000003</v>
      </c>
      <c r="AD26" s="47"/>
      <c r="AE26" s="46"/>
      <c r="AF26" s="4">
        <v>33.200000000000003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9.5</v>
      </c>
      <c r="K28" s="46"/>
      <c r="L28" s="81">
        <v>9.4</v>
      </c>
      <c r="M28" s="46"/>
      <c r="N28" s="81">
        <v>9.4</v>
      </c>
      <c r="O28" s="46"/>
      <c r="P28" s="81">
        <v>9.4</v>
      </c>
      <c r="Q28" s="47"/>
      <c r="R28" s="46"/>
      <c r="S28" s="81">
        <v>9.5</v>
      </c>
      <c r="T28" s="46"/>
      <c r="U28" s="81">
        <v>6.4</v>
      </c>
      <c r="V28" s="46"/>
      <c r="W28" s="81">
        <v>6.4</v>
      </c>
      <c r="X28" s="47"/>
      <c r="Y28" s="47"/>
      <c r="Z28" s="47"/>
      <c r="AA28" s="46"/>
      <c r="AB28" s="3">
        <v>6.4</v>
      </c>
      <c r="AC28" s="50">
        <v>6.4</v>
      </c>
      <c r="AD28" s="47"/>
      <c r="AE28" s="46"/>
      <c r="AF28" s="4">
        <v>6.4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9.1999999999999993</v>
      </c>
      <c r="K33" s="46"/>
      <c r="L33" s="82">
        <v>9.1999999999999993</v>
      </c>
      <c r="M33" s="46"/>
      <c r="N33" s="82">
        <v>9.1</v>
      </c>
      <c r="O33" s="46"/>
      <c r="P33" s="82">
        <v>9.1</v>
      </c>
      <c r="Q33" s="47"/>
      <c r="R33" s="46"/>
      <c r="S33" s="82">
        <v>9.1999999999999993</v>
      </c>
      <c r="T33" s="46"/>
      <c r="U33" s="82">
        <v>6.2</v>
      </c>
      <c r="V33" s="46"/>
      <c r="W33" s="82">
        <v>6.2</v>
      </c>
      <c r="X33" s="47"/>
      <c r="Y33" s="47"/>
      <c r="Z33" s="47"/>
      <c r="AA33" s="46"/>
      <c r="AB33" s="9">
        <v>6.2</v>
      </c>
      <c r="AC33" s="52">
        <v>6.2</v>
      </c>
      <c r="AD33" s="47"/>
      <c r="AE33" s="46"/>
      <c r="AF33" s="10">
        <v>6.2</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747</v>
      </c>
      <c r="K35" s="46"/>
      <c r="L35" s="80" t="s">
        <v>747</v>
      </c>
      <c r="M35" s="46"/>
      <c r="N35" s="80" t="s">
        <v>747</v>
      </c>
      <c r="O35" s="46"/>
      <c r="P35" s="80" t="s">
        <v>747</v>
      </c>
      <c r="Q35" s="47"/>
      <c r="R35" s="46"/>
      <c r="S35" s="80" t="s">
        <v>747</v>
      </c>
      <c r="T35" s="46"/>
      <c r="U35" s="80" t="s">
        <v>747</v>
      </c>
      <c r="V35" s="46"/>
      <c r="W35" s="80" t="s">
        <v>747</v>
      </c>
      <c r="X35" s="47"/>
      <c r="Y35" s="47"/>
      <c r="Z35" s="47"/>
      <c r="AA35" s="46"/>
      <c r="AB35" s="5" t="s">
        <v>747</v>
      </c>
      <c r="AC35" s="45" t="s">
        <v>747</v>
      </c>
      <c r="AD35" s="47"/>
      <c r="AE35" s="46"/>
      <c r="AF35" s="6" t="s">
        <v>747</v>
      </c>
    </row>
    <row r="36" spans="5:32" ht="13.15" customHeight="1" x14ac:dyDescent="0.25">
      <c r="E36" s="48" t="s">
        <v>337</v>
      </c>
      <c r="F36" s="47"/>
      <c r="G36" s="47"/>
      <c r="H36" s="47"/>
      <c r="I36" s="49"/>
      <c r="J36" s="81">
        <v>9.1999999999999993</v>
      </c>
      <c r="K36" s="46"/>
      <c r="L36" s="81">
        <v>9.1999999999999993</v>
      </c>
      <c r="M36" s="46"/>
      <c r="N36" s="81">
        <v>9.1</v>
      </c>
      <c r="O36" s="46"/>
      <c r="P36" s="81">
        <v>9.1</v>
      </c>
      <c r="Q36" s="47"/>
      <c r="R36" s="46"/>
      <c r="S36" s="81">
        <v>9.1999999999999993</v>
      </c>
      <c r="T36" s="46"/>
      <c r="U36" s="81">
        <v>6.2</v>
      </c>
      <c r="V36" s="46"/>
      <c r="W36" s="81">
        <v>6.2</v>
      </c>
      <c r="X36" s="47"/>
      <c r="Y36" s="47"/>
      <c r="Z36" s="47"/>
      <c r="AA36" s="46"/>
      <c r="AB36" s="3">
        <v>6.2</v>
      </c>
      <c r="AC36" s="50">
        <v>6.2</v>
      </c>
      <c r="AD36" s="47"/>
      <c r="AE36" s="46"/>
      <c r="AF36" s="4">
        <v>6.2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0.3</v>
      </c>
      <c r="K39" s="46"/>
      <c r="L39" s="81">
        <v>0.3</v>
      </c>
      <c r="M39" s="46"/>
      <c r="N39" s="81">
        <v>0.3</v>
      </c>
      <c r="O39" s="46"/>
      <c r="P39" s="81">
        <v>0.3</v>
      </c>
      <c r="Q39" s="47"/>
      <c r="R39" s="46"/>
      <c r="S39" s="81">
        <v>0.3</v>
      </c>
      <c r="T39" s="46"/>
      <c r="U39" s="81">
        <v>0.3</v>
      </c>
      <c r="V39" s="46"/>
      <c r="W39" s="81">
        <v>0.3</v>
      </c>
      <c r="X39" s="47"/>
      <c r="Y39" s="47"/>
      <c r="Z39" s="47"/>
      <c r="AA39" s="46"/>
      <c r="AB39" s="3">
        <v>0.3</v>
      </c>
      <c r="AC39" s="50">
        <v>0.3</v>
      </c>
      <c r="AD39" s="47"/>
      <c r="AE39" s="46"/>
      <c r="AF39" s="4">
        <v>0.3</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13.300000190734901</v>
      </c>
      <c r="K41" s="46"/>
      <c r="L41" s="81">
        <v>13.300000190734901</v>
      </c>
      <c r="M41" s="46"/>
      <c r="N41" s="81">
        <v>13.300000190734901</v>
      </c>
      <c r="O41" s="46"/>
      <c r="P41" s="81">
        <v>13.300000190734901</v>
      </c>
      <c r="Q41" s="47"/>
      <c r="R41" s="46"/>
      <c r="S41" s="81">
        <v>13.300000190734901</v>
      </c>
      <c r="T41" s="46"/>
      <c r="U41" s="81">
        <v>13.300000190734901</v>
      </c>
      <c r="V41" s="46"/>
      <c r="W41" s="81">
        <v>13.300000190734901</v>
      </c>
      <c r="X41" s="47"/>
      <c r="Y41" s="47"/>
      <c r="Z41" s="47"/>
      <c r="AA41" s="46"/>
      <c r="AB41" s="3">
        <v>13.300000190734901</v>
      </c>
      <c r="AC41" s="50">
        <v>13.300000190734901</v>
      </c>
      <c r="AD41" s="47"/>
      <c r="AE41" s="46"/>
      <c r="AF41" s="4">
        <v>13.300000190734901</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1u/2s5F/cAOdgvPHGpC5GpcXAz+LEQufN0A1z14l9QZUZCA9YmqGDRxl02s9T4N2s1MhHclhXw1fd3uMMSS4g==" saltValue="0GCfDGvNGNmhlOgm9VxAN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37DF3E8-04D1-49AD-B8B7-7B0F465B9D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SHUT - Shutehaven (66/22kV)</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1"/>
  <dimension ref="A1:AK53"/>
  <sheetViews>
    <sheetView showGridLines="0" topLeftCell="A28" zoomScale="145" zoomScaleNormal="145" workbookViewId="0">
      <selection activeCell="AK42" sqref="AK42: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1715</v>
      </c>
      <c r="J3" s="69"/>
      <c r="K3" s="69"/>
      <c r="L3" s="69"/>
      <c r="M3" s="69"/>
      <c r="N3" s="69"/>
      <c r="O3" s="69"/>
      <c r="P3" s="69"/>
      <c r="Q3" s="69"/>
      <c r="R3" s="69"/>
      <c r="S3" s="69"/>
      <c r="V3" s="71" t="s">
        <v>645</v>
      </c>
      <c r="W3" s="69"/>
      <c r="Y3" s="72" t="s">
        <v>921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1716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1717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5.5</v>
      </c>
      <c r="K26" s="46"/>
      <c r="L26" s="81">
        <v>5.5</v>
      </c>
      <c r="M26" s="46"/>
      <c r="N26" s="81">
        <v>5.5</v>
      </c>
      <c r="O26" s="46"/>
      <c r="P26" s="81">
        <v>5.5</v>
      </c>
      <c r="Q26" s="47"/>
      <c r="R26" s="46"/>
      <c r="S26" s="81">
        <v>5.5</v>
      </c>
      <c r="T26" s="46"/>
      <c r="U26" s="81">
        <v>5.5</v>
      </c>
      <c r="V26" s="46"/>
      <c r="W26" s="81">
        <v>5.5</v>
      </c>
      <c r="X26" s="47"/>
      <c r="Y26" s="47"/>
      <c r="Z26" s="47"/>
      <c r="AA26" s="46"/>
      <c r="AB26" s="3">
        <v>5.5</v>
      </c>
      <c r="AC26" s="50">
        <v>5.5</v>
      </c>
      <c r="AD26" s="47"/>
      <c r="AE26" s="46"/>
      <c r="AF26" s="4">
        <v>5.5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4.0999999999999996</v>
      </c>
      <c r="K28" s="46"/>
      <c r="L28" s="81">
        <v>4.0999999999999996</v>
      </c>
      <c r="M28" s="46"/>
      <c r="N28" s="81">
        <v>4.0999999999999996</v>
      </c>
      <c r="O28" s="46"/>
      <c r="P28" s="81">
        <v>4.0999999999999996</v>
      </c>
      <c r="Q28" s="47"/>
      <c r="R28" s="46"/>
      <c r="S28" s="81">
        <v>4.2</v>
      </c>
      <c r="T28" s="46"/>
      <c r="U28" s="81">
        <v>4</v>
      </c>
      <c r="V28" s="46"/>
      <c r="W28" s="81">
        <v>4</v>
      </c>
      <c r="X28" s="47"/>
      <c r="Y28" s="47"/>
      <c r="Z28" s="47"/>
      <c r="AA28" s="46"/>
      <c r="AB28" s="3">
        <v>4</v>
      </c>
      <c r="AC28" s="50">
        <v>4</v>
      </c>
      <c r="AD28" s="47"/>
      <c r="AE28" s="46"/>
      <c r="AF28" s="4">
        <v>4.0999999999999996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4</v>
      </c>
      <c r="K33" s="46"/>
      <c r="L33" s="82">
        <v>3.9</v>
      </c>
      <c r="M33" s="46"/>
      <c r="N33" s="82">
        <v>3.9</v>
      </c>
      <c r="O33" s="46"/>
      <c r="P33" s="82">
        <v>4</v>
      </c>
      <c r="Q33" s="47"/>
      <c r="R33" s="46"/>
      <c r="S33" s="82">
        <v>4</v>
      </c>
      <c r="T33" s="46"/>
      <c r="U33" s="82">
        <v>3.8</v>
      </c>
      <c r="V33" s="46"/>
      <c r="W33" s="82">
        <v>3.8</v>
      </c>
      <c r="X33" s="47"/>
      <c r="Y33" s="47"/>
      <c r="Z33" s="47"/>
      <c r="AA33" s="46"/>
      <c r="AB33" s="9">
        <v>3.8</v>
      </c>
      <c r="AC33" s="52">
        <v>3.8</v>
      </c>
      <c r="AD33" s="47"/>
      <c r="AE33" s="46"/>
      <c r="AF33" s="10">
        <v>3.9</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7" ht="13.15" customHeight="1" x14ac:dyDescent="0.25">
      <c r="E36" s="48" t="s">
        <v>337</v>
      </c>
      <c r="F36" s="47"/>
      <c r="G36" s="47"/>
      <c r="H36" s="47"/>
      <c r="I36" s="49"/>
      <c r="J36" s="81">
        <v>4</v>
      </c>
      <c r="K36" s="46"/>
      <c r="L36" s="81">
        <v>3.9</v>
      </c>
      <c r="M36" s="46"/>
      <c r="N36" s="81">
        <v>3.9</v>
      </c>
      <c r="O36" s="46"/>
      <c r="P36" s="81">
        <v>4</v>
      </c>
      <c r="Q36" s="47"/>
      <c r="R36" s="46"/>
      <c r="S36" s="81">
        <v>4</v>
      </c>
      <c r="T36" s="46"/>
      <c r="U36" s="81">
        <v>3.8</v>
      </c>
      <c r="V36" s="46"/>
      <c r="W36" s="81">
        <v>3.8</v>
      </c>
      <c r="X36" s="47"/>
      <c r="Y36" s="47"/>
      <c r="Z36" s="47"/>
      <c r="AA36" s="46"/>
      <c r="AB36" s="3">
        <v>3.8</v>
      </c>
      <c r="AC36" s="50">
        <v>3.8</v>
      </c>
      <c r="AD36" s="47"/>
      <c r="AE36" s="46"/>
      <c r="AF36" s="4">
        <v>3.9</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2.2000000000000002</v>
      </c>
      <c r="K39" s="46"/>
      <c r="L39" s="81">
        <v>2.2000000000000002</v>
      </c>
      <c r="M39" s="46"/>
      <c r="N39" s="81">
        <v>2.2000000000000002</v>
      </c>
      <c r="O39" s="46"/>
      <c r="P39" s="81">
        <v>2.2000000000000002</v>
      </c>
      <c r="Q39" s="47"/>
      <c r="R39" s="46"/>
      <c r="S39" s="81">
        <v>2.2000000000000002</v>
      </c>
      <c r="T39" s="46"/>
      <c r="U39" s="81">
        <v>2.2000000000000002</v>
      </c>
      <c r="V39" s="46"/>
      <c r="W39" s="81">
        <v>2.2000000000000002</v>
      </c>
      <c r="X39" s="47"/>
      <c r="Y39" s="47"/>
      <c r="Z39" s="47"/>
      <c r="AA39" s="46"/>
      <c r="AB39" s="3">
        <v>2.2000000000000002</v>
      </c>
      <c r="AC39" s="50">
        <v>2.2000000000000002</v>
      </c>
      <c r="AD39" s="47"/>
      <c r="AE39" s="46"/>
      <c r="AF39" s="4">
        <v>2.2000000000000002</v>
      </c>
    </row>
    <row r="40" spans="5:37"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7PjtN9mmkHyqdJGW4R3uUV+zvFIH7i981s3ZKhbzYV6uOcWArhM9xkiFSMlFgsQtx6nF5Y2v95ouDWmMrCBwg==" saltValue="wj5Y+rleg3abZyA3tLGAr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9473396-C17D-4A9E-A669-50F42FA0099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SKIE - Skid E (Chinchilla) (33/11kV)</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AK53"/>
  <sheetViews>
    <sheetView showGridLines="0" topLeftCell="A25" zoomScale="145" zoomScaleNormal="145" workbookViewId="0">
      <selection activeCell="R50" sqref="R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1719</v>
      </c>
      <c r="J3" s="69"/>
      <c r="K3" s="69"/>
      <c r="L3" s="69"/>
      <c r="M3" s="69"/>
      <c r="N3" s="69"/>
      <c r="O3" s="69"/>
      <c r="P3" s="69"/>
      <c r="Q3" s="69"/>
      <c r="R3" s="69"/>
      <c r="S3" s="69"/>
      <c r="V3" s="71" t="s">
        <v>645</v>
      </c>
      <c r="W3" s="69"/>
      <c r="Y3" s="72" t="s">
        <v>758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1720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1721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1722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0.4</v>
      </c>
      <c r="K28" s="46"/>
      <c r="L28" s="81">
        <v>0.4</v>
      </c>
      <c r="M28" s="46"/>
      <c r="N28" s="81">
        <v>0.4</v>
      </c>
      <c r="O28" s="46"/>
      <c r="P28" s="81">
        <v>0.4</v>
      </c>
      <c r="Q28" s="47"/>
      <c r="R28" s="46"/>
      <c r="S28" s="81">
        <v>0.4</v>
      </c>
      <c r="T28" s="46"/>
      <c r="U28" s="81">
        <v>0.3</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1">
        <v>0.1</v>
      </c>
      <c r="K29" s="46"/>
      <c r="L29" s="81">
        <v>0.1</v>
      </c>
      <c r="M29" s="46"/>
      <c r="N29" s="81">
        <v>0.1</v>
      </c>
      <c r="O29" s="46"/>
      <c r="P29" s="81">
        <v>0.1</v>
      </c>
      <c r="Q29" s="47"/>
      <c r="R29" s="46"/>
      <c r="S29" s="81">
        <v>0.1</v>
      </c>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1">
        <v>0.1</v>
      </c>
      <c r="K30" s="46"/>
      <c r="L30" s="81">
        <v>0.1</v>
      </c>
      <c r="M30" s="46"/>
      <c r="N30" s="81">
        <v>0.1</v>
      </c>
      <c r="O30" s="46"/>
      <c r="P30" s="81">
        <v>0.1</v>
      </c>
      <c r="Q30" s="47"/>
      <c r="R30" s="46"/>
      <c r="S30" s="81">
        <v>0.1</v>
      </c>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0.84699999999999998</v>
      </c>
      <c r="K31" s="46"/>
      <c r="L31" s="83">
        <v>0.84699999999999998</v>
      </c>
      <c r="M31" s="46"/>
      <c r="N31" s="83">
        <v>0.84699999999999998</v>
      </c>
      <c r="O31" s="46"/>
      <c r="P31" s="83">
        <v>0.84699999999999998</v>
      </c>
      <c r="Q31" s="47"/>
      <c r="R31" s="46"/>
      <c r="S31" s="83">
        <v>0.84699999999999998</v>
      </c>
      <c r="T31" s="46"/>
      <c r="U31" s="83">
        <v>0.84299999999999997</v>
      </c>
      <c r="V31" s="46"/>
      <c r="W31" s="83">
        <v>0.84299999999999997</v>
      </c>
      <c r="X31" s="47"/>
      <c r="Y31" s="47"/>
      <c r="Z31" s="47"/>
      <c r="AA31" s="46"/>
      <c r="AB31" s="7">
        <v>0.84299999999999997</v>
      </c>
      <c r="AC31" s="53">
        <v>0.84299999999999997</v>
      </c>
      <c r="AD31" s="47"/>
      <c r="AE31" s="46"/>
      <c r="AF31" s="8">
        <v>0.84299999999999997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0.4</v>
      </c>
      <c r="K33" s="46"/>
      <c r="L33" s="82">
        <v>0.3</v>
      </c>
      <c r="M33" s="46"/>
      <c r="N33" s="82">
        <v>0.3</v>
      </c>
      <c r="O33" s="46"/>
      <c r="P33" s="82">
        <v>0.3</v>
      </c>
      <c r="Q33" s="47"/>
      <c r="R33" s="46"/>
      <c r="S33" s="82">
        <v>0.3</v>
      </c>
      <c r="T33" s="46"/>
      <c r="U33" s="82">
        <v>0.3</v>
      </c>
      <c r="V33" s="46"/>
      <c r="W33" s="82">
        <v>0.3</v>
      </c>
      <c r="X33" s="47"/>
      <c r="Y33" s="47"/>
      <c r="Z33" s="47"/>
      <c r="AA33" s="46"/>
      <c r="AB33" s="9">
        <v>0.3</v>
      </c>
      <c r="AC33" s="52">
        <v>0.3</v>
      </c>
      <c r="AD33" s="47"/>
      <c r="AE33" s="46"/>
      <c r="AF33" s="10">
        <v>0.3</v>
      </c>
    </row>
    <row r="34" spans="5:37"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7" ht="20.25" customHeight="1" x14ac:dyDescent="0.25">
      <c r="E35" s="48" t="s">
        <v>663</v>
      </c>
      <c r="F35" s="47"/>
      <c r="G35" s="47"/>
      <c r="H35" s="47"/>
      <c r="I35" s="49"/>
      <c r="J35" s="80" t="s">
        <v>1104</v>
      </c>
      <c r="K35" s="46"/>
      <c r="L35" s="80" t="s">
        <v>1104</v>
      </c>
      <c r="M35" s="46"/>
      <c r="N35" s="80" t="s">
        <v>1104</v>
      </c>
      <c r="O35" s="46"/>
      <c r="P35" s="80" t="s">
        <v>1104</v>
      </c>
      <c r="Q35" s="47"/>
      <c r="R35" s="46"/>
      <c r="S35" s="80" t="s">
        <v>1104</v>
      </c>
      <c r="T35" s="46"/>
      <c r="U35" s="80" t="s">
        <v>1104</v>
      </c>
      <c r="V35" s="46"/>
      <c r="W35" s="80" t="s">
        <v>1104</v>
      </c>
      <c r="X35" s="47"/>
      <c r="Y35" s="47"/>
      <c r="Z35" s="47"/>
      <c r="AA35" s="46"/>
      <c r="AB35" s="5" t="s">
        <v>1104</v>
      </c>
      <c r="AC35" s="45" t="s">
        <v>1104</v>
      </c>
      <c r="AD35" s="47"/>
      <c r="AE35" s="46"/>
      <c r="AF35" s="6" t="s">
        <v>1104</v>
      </c>
    </row>
    <row r="36" spans="5:37" ht="13.15" customHeight="1" x14ac:dyDescent="0.25">
      <c r="E36" s="48" t="s">
        <v>337</v>
      </c>
      <c r="F36" s="47"/>
      <c r="G36" s="47"/>
      <c r="H36" s="47"/>
      <c r="I36" s="49"/>
      <c r="J36" s="81">
        <v>0.4</v>
      </c>
      <c r="K36" s="46"/>
      <c r="L36" s="81">
        <v>0.3</v>
      </c>
      <c r="M36" s="46"/>
      <c r="N36" s="81">
        <v>0.3</v>
      </c>
      <c r="O36" s="46"/>
      <c r="P36" s="81">
        <v>0.3</v>
      </c>
      <c r="Q36" s="47"/>
      <c r="R36" s="46"/>
      <c r="S36" s="81">
        <v>0.3</v>
      </c>
      <c r="T36" s="46"/>
      <c r="U36" s="81">
        <v>0.3</v>
      </c>
      <c r="V36" s="46"/>
      <c r="W36" s="81">
        <v>0.3</v>
      </c>
      <c r="X36" s="47"/>
      <c r="Y36" s="47"/>
      <c r="Z36" s="47"/>
      <c r="AA36" s="46"/>
      <c r="AB36" s="3">
        <v>0.3</v>
      </c>
      <c r="AC36" s="50">
        <v>0.3</v>
      </c>
      <c r="AD36" s="47"/>
      <c r="AE36" s="46"/>
      <c r="AF36" s="4">
        <v>0.3</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7"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0.3</v>
      </c>
      <c r="K43" s="46"/>
      <c r="L43" s="81">
        <v>0.3</v>
      </c>
      <c r="M43" s="46"/>
      <c r="N43" s="81">
        <v>0.3</v>
      </c>
      <c r="O43" s="46"/>
      <c r="P43" s="81">
        <v>0.3</v>
      </c>
      <c r="Q43" s="47"/>
      <c r="R43" s="46"/>
      <c r="S43" s="81">
        <v>0.3</v>
      </c>
      <c r="T43" s="46"/>
      <c r="U43" s="81">
        <v>0.3</v>
      </c>
      <c r="V43" s="46"/>
      <c r="W43" s="81">
        <v>0.3</v>
      </c>
      <c r="X43" s="47"/>
      <c r="Y43" s="47"/>
      <c r="Z43" s="47"/>
      <c r="AA43" s="46"/>
      <c r="AB43" s="3">
        <v>0.3</v>
      </c>
      <c r="AC43" s="50">
        <v>0.3</v>
      </c>
      <c r="AD43" s="47"/>
      <c r="AE43" s="46"/>
      <c r="AF43" s="4">
        <v>0.3</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86" t="s">
        <v>893</v>
      </c>
      <c r="K48" s="37"/>
      <c r="L48" s="86" t="s">
        <v>893</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dAEMUKsQU+H/ZK0itGt1xQF7YVG0NzUm/1mRuWfnY/wF6X7rCRfHC4FgC2/DXD4yWlPIquCxVHAOzeB1qvoQ==" saltValue="Z/Haa6/Be73U3ogl5NW0c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40EA2FD-FBBE-4B17-A0D0-A49445F18C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SOBL - South Blackwater (66/22kV)</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AK53"/>
  <sheetViews>
    <sheetView showGridLines="0" topLeftCell="A26" zoomScale="145" zoomScaleNormal="145" workbookViewId="0">
      <selection activeCell="AH42" sqref="AH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1723</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1347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1724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1725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42.4</v>
      </c>
      <c r="K26" s="46"/>
      <c r="L26" s="81">
        <v>42.4</v>
      </c>
      <c r="M26" s="46"/>
      <c r="N26" s="81">
        <v>42.4</v>
      </c>
      <c r="O26" s="46"/>
      <c r="P26" s="81">
        <v>42.4</v>
      </c>
      <c r="Q26" s="47"/>
      <c r="R26" s="46"/>
      <c r="S26" s="81">
        <v>42.4</v>
      </c>
      <c r="T26" s="46"/>
      <c r="U26" s="81">
        <v>46.6</v>
      </c>
      <c r="V26" s="46"/>
      <c r="W26" s="81">
        <v>46.6</v>
      </c>
      <c r="X26" s="47"/>
      <c r="Y26" s="47"/>
      <c r="Z26" s="47"/>
      <c r="AA26" s="46"/>
      <c r="AB26" s="3">
        <v>46.6</v>
      </c>
      <c r="AC26" s="50">
        <v>46.6</v>
      </c>
      <c r="AD26" s="47"/>
      <c r="AE26" s="46"/>
      <c r="AF26" s="4">
        <v>46.6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17.100000000000001</v>
      </c>
      <c r="K28" s="46"/>
      <c r="L28" s="81">
        <v>17.100000000000001</v>
      </c>
      <c r="M28" s="46"/>
      <c r="N28" s="81">
        <v>17</v>
      </c>
      <c r="O28" s="46"/>
      <c r="P28" s="81">
        <v>17.100000000000001</v>
      </c>
      <c r="Q28" s="47"/>
      <c r="R28" s="46"/>
      <c r="S28" s="81">
        <v>17.3</v>
      </c>
      <c r="T28" s="46"/>
      <c r="U28" s="81">
        <v>14.4</v>
      </c>
      <c r="V28" s="46"/>
      <c r="W28" s="81">
        <v>14.4</v>
      </c>
      <c r="X28" s="47"/>
      <c r="Y28" s="47"/>
      <c r="Z28" s="47"/>
      <c r="AA28" s="46"/>
      <c r="AB28" s="3">
        <v>14.4</v>
      </c>
      <c r="AC28" s="50">
        <v>14.5</v>
      </c>
      <c r="AD28" s="47"/>
      <c r="AE28" s="46"/>
      <c r="AF28" s="4">
        <v>14.5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24.2</v>
      </c>
      <c r="K32" s="46"/>
      <c r="L32" s="81">
        <v>24.2</v>
      </c>
      <c r="M32" s="46"/>
      <c r="N32" s="81">
        <v>24.2</v>
      </c>
      <c r="O32" s="46"/>
      <c r="P32" s="81">
        <v>24.2</v>
      </c>
      <c r="Q32" s="47"/>
      <c r="R32" s="46"/>
      <c r="S32" s="81">
        <v>24.2</v>
      </c>
      <c r="T32" s="46"/>
      <c r="U32" s="81">
        <v>25.4</v>
      </c>
      <c r="V32" s="46"/>
      <c r="W32" s="81">
        <v>25.4</v>
      </c>
      <c r="X32" s="47"/>
      <c r="Y32" s="47"/>
      <c r="Z32" s="47"/>
      <c r="AA32" s="46"/>
      <c r="AB32" s="3">
        <v>25.4</v>
      </c>
      <c r="AC32" s="50">
        <v>25.4</v>
      </c>
      <c r="AD32" s="47"/>
      <c r="AE32" s="46"/>
      <c r="AF32" s="4">
        <v>25.4</v>
      </c>
    </row>
    <row r="33" spans="5:37" ht="13.15" customHeight="1" x14ac:dyDescent="0.25">
      <c r="E33" s="51" t="s">
        <v>331</v>
      </c>
      <c r="F33" s="47"/>
      <c r="G33" s="47"/>
      <c r="H33" s="47"/>
      <c r="I33" s="49"/>
      <c r="J33" s="82">
        <v>16</v>
      </c>
      <c r="K33" s="46"/>
      <c r="L33" s="82">
        <v>15.9</v>
      </c>
      <c r="M33" s="46"/>
      <c r="N33" s="82">
        <v>15.9</v>
      </c>
      <c r="O33" s="46"/>
      <c r="P33" s="82">
        <v>16</v>
      </c>
      <c r="Q33" s="47"/>
      <c r="R33" s="46"/>
      <c r="S33" s="82">
        <v>16.100000000000001</v>
      </c>
      <c r="T33" s="46"/>
      <c r="U33" s="82">
        <v>13.6</v>
      </c>
      <c r="V33" s="46"/>
      <c r="W33" s="82">
        <v>13.6</v>
      </c>
      <c r="X33" s="47"/>
      <c r="Y33" s="47"/>
      <c r="Z33" s="47"/>
      <c r="AA33" s="46"/>
      <c r="AB33" s="9">
        <v>13.6</v>
      </c>
      <c r="AC33" s="52">
        <v>13.6</v>
      </c>
      <c r="AD33" s="47"/>
      <c r="AE33" s="46"/>
      <c r="AF33" s="10">
        <v>13.7</v>
      </c>
    </row>
    <row r="34" spans="5:37" ht="20.25" customHeight="1" x14ac:dyDescent="0.25">
      <c r="E34" s="48" t="s">
        <v>662</v>
      </c>
      <c r="F34" s="47"/>
      <c r="G34" s="47"/>
      <c r="H34" s="47"/>
      <c r="I34" s="49"/>
      <c r="J34" s="80">
        <v>0.8</v>
      </c>
      <c r="K34" s="46"/>
      <c r="L34" s="80">
        <v>0.8</v>
      </c>
      <c r="M34" s="46"/>
      <c r="N34" s="80">
        <v>0.8</v>
      </c>
      <c r="O34" s="46"/>
      <c r="P34" s="80">
        <v>0.8</v>
      </c>
      <c r="Q34" s="47"/>
      <c r="R34" s="46"/>
      <c r="S34" s="80">
        <v>0.8</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12.6</v>
      </c>
      <c r="K43" s="46"/>
      <c r="L43" s="81">
        <v>12.6</v>
      </c>
      <c r="M43" s="46"/>
      <c r="N43" s="81">
        <v>12.6</v>
      </c>
      <c r="O43" s="46"/>
      <c r="P43" s="81">
        <v>12.6</v>
      </c>
      <c r="Q43" s="47"/>
      <c r="R43" s="46"/>
      <c r="S43" s="81">
        <v>12.6</v>
      </c>
      <c r="T43" s="46"/>
      <c r="U43" s="81">
        <v>12.6</v>
      </c>
      <c r="V43" s="46"/>
      <c r="W43" s="81">
        <v>12.6</v>
      </c>
      <c r="X43" s="47"/>
      <c r="Y43" s="47"/>
      <c r="Z43" s="47"/>
      <c r="AA43" s="46"/>
      <c r="AB43" s="3">
        <v>12.6</v>
      </c>
      <c r="AC43" s="50">
        <v>12.6</v>
      </c>
      <c r="AD43" s="47"/>
      <c r="AE43" s="46"/>
      <c r="AF43" s="4">
        <v>12.6</v>
      </c>
    </row>
    <row r="44" spans="5:37"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ZbJuAwBmlDWExoG61MRJ1PyRmD3aAtFP/paFIPGFhiH2s8J5ddNMNKj9cAYW4DSkmbUmS9ecKdSrHwdX2GjkA==" saltValue="bqvTqzVAtmPjM3gFtvXfV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49EF75E-04F3-4713-80A5-CAF7BB6BA7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SOBU - South Bundaberg (66/11kV)</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AK53"/>
  <sheetViews>
    <sheetView showGridLines="0" topLeftCell="A37"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1726</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1727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1728</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1729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1730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27.5</v>
      </c>
      <c r="K26" s="46"/>
      <c r="L26" s="81">
        <v>27.5</v>
      </c>
      <c r="M26" s="46"/>
      <c r="N26" s="81">
        <v>27.5</v>
      </c>
      <c r="O26" s="46"/>
      <c r="P26" s="81">
        <v>27.5</v>
      </c>
      <c r="Q26" s="47"/>
      <c r="R26" s="46"/>
      <c r="S26" s="81">
        <v>27.5</v>
      </c>
      <c r="T26" s="46"/>
      <c r="U26" s="81">
        <v>29.9</v>
      </c>
      <c r="V26" s="46"/>
      <c r="W26" s="81">
        <v>29.9</v>
      </c>
      <c r="X26" s="47"/>
      <c r="Y26" s="47"/>
      <c r="Z26" s="47"/>
      <c r="AA26" s="46"/>
      <c r="AB26" s="3">
        <v>29.9</v>
      </c>
      <c r="AC26" s="50">
        <v>29.9</v>
      </c>
      <c r="AD26" s="47"/>
      <c r="AE26" s="46"/>
      <c r="AF26" s="4">
        <v>29.9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5.4</v>
      </c>
      <c r="K28" s="46"/>
      <c r="L28" s="81">
        <v>5.4</v>
      </c>
      <c r="M28" s="46"/>
      <c r="N28" s="81">
        <v>5.4</v>
      </c>
      <c r="O28" s="46"/>
      <c r="P28" s="81">
        <v>5.4</v>
      </c>
      <c r="Q28" s="47"/>
      <c r="R28" s="46"/>
      <c r="S28" s="81">
        <v>5.5</v>
      </c>
      <c r="T28" s="46"/>
      <c r="U28" s="81">
        <v>4.5</v>
      </c>
      <c r="V28" s="46"/>
      <c r="W28" s="81">
        <v>4.5</v>
      </c>
      <c r="X28" s="47"/>
      <c r="Y28" s="47"/>
      <c r="Z28" s="47"/>
      <c r="AA28" s="46"/>
      <c r="AB28" s="3">
        <v>4.5</v>
      </c>
      <c r="AC28" s="50">
        <v>4.5</v>
      </c>
      <c r="AD28" s="47"/>
      <c r="AE28" s="46"/>
      <c r="AF28" s="4">
        <v>4.5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0.97099999999999997</v>
      </c>
      <c r="K31" s="46"/>
      <c r="L31" s="83">
        <v>0.97099999999999997</v>
      </c>
      <c r="M31" s="46"/>
      <c r="N31" s="83">
        <v>0.97099999999999997</v>
      </c>
      <c r="O31" s="46"/>
      <c r="P31" s="83">
        <v>0.97099999999999997</v>
      </c>
      <c r="Q31" s="47"/>
      <c r="R31" s="46"/>
      <c r="S31" s="83">
        <v>0.97099999999999997</v>
      </c>
      <c r="T31" s="46"/>
      <c r="U31" s="83">
        <v>0.98499999999999999</v>
      </c>
      <c r="V31" s="46"/>
      <c r="W31" s="83">
        <v>0.98499999999999999</v>
      </c>
      <c r="X31" s="47"/>
      <c r="Y31" s="47"/>
      <c r="Z31" s="47"/>
      <c r="AA31" s="46"/>
      <c r="AB31" s="7">
        <v>0.98499999999999999</v>
      </c>
      <c r="AC31" s="53">
        <v>0.98499999999999999</v>
      </c>
      <c r="AD31" s="47"/>
      <c r="AE31" s="46"/>
      <c r="AF31" s="8">
        <v>0.98499999999999999</v>
      </c>
    </row>
    <row r="32" spans="4:32" ht="13.15" customHeight="1" x14ac:dyDescent="0.25">
      <c r="E32" s="48" t="s">
        <v>329</v>
      </c>
      <c r="F32" s="47"/>
      <c r="G32" s="47"/>
      <c r="H32" s="47"/>
      <c r="I32" s="49"/>
      <c r="J32" s="81">
        <v>15</v>
      </c>
      <c r="K32" s="46"/>
      <c r="L32" s="81">
        <v>15</v>
      </c>
      <c r="M32" s="46"/>
      <c r="N32" s="81">
        <v>15</v>
      </c>
      <c r="O32" s="46"/>
      <c r="P32" s="81">
        <v>15</v>
      </c>
      <c r="Q32" s="47"/>
      <c r="R32" s="46"/>
      <c r="S32" s="81">
        <v>15</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5.0999999999999996</v>
      </c>
      <c r="K33" s="46"/>
      <c r="L33" s="82">
        <v>5.0999999999999996</v>
      </c>
      <c r="M33" s="46"/>
      <c r="N33" s="82">
        <v>5.0999999999999996</v>
      </c>
      <c r="O33" s="46"/>
      <c r="P33" s="82">
        <v>5.0999999999999996</v>
      </c>
      <c r="Q33" s="47"/>
      <c r="R33" s="46"/>
      <c r="S33" s="82">
        <v>5.2</v>
      </c>
      <c r="T33" s="46"/>
      <c r="U33" s="82">
        <v>4.0999999999999996</v>
      </c>
      <c r="V33" s="46"/>
      <c r="W33" s="82">
        <v>4.0999999999999996</v>
      </c>
      <c r="X33" s="47"/>
      <c r="Y33" s="47"/>
      <c r="Z33" s="47"/>
      <c r="AA33" s="46"/>
      <c r="AB33" s="9">
        <v>4.0999999999999996</v>
      </c>
      <c r="AC33" s="52">
        <v>4.0999999999999996</v>
      </c>
      <c r="AD33" s="47"/>
      <c r="AE33" s="46"/>
      <c r="AF33" s="10">
        <v>4.0999999999999996</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tQ0cMnMcoU4qZcAuloRDOtT1Qm8eld6qZKsgE9djK9HgQyFqvKTnrU+FEjTo6WQXwvPttdKkYhXZBdNfCsjOA==" saltValue="DYKiAr4xceUmM1SlLUJhm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6A47873-6871-4BF5-A833-9DB770BEB9C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SOKO - South Kolan (66/11kV)</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AK53"/>
  <sheetViews>
    <sheetView showGridLines="0" topLeftCell="A30" zoomScale="160" zoomScaleNormal="160"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1731</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1732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1733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1734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1735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40</v>
      </c>
      <c r="K26" s="46"/>
      <c r="L26" s="81">
        <v>40</v>
      </c>
      <c r="M26" s="46"/>
      <c r="N26" s="81">
        <v>40</v>
      </c>
      <c r="O26" s="46"/>
      <c r="P26" s="81">
        <v>40</v>
      </c>
      <c r="Q26" s="47"/>
      <c r="R26" s="46"/>
      <c r="S26" s="81">
        <v>40</v>
      </c>
      <c r="T26" s="46"/>
      <c r="U26" s="81">
        <v>40</v>
      </c>
      <c r="V26" s="46"/>
      <c r="W26" s="81">
        <v>40</v>
      </c>
      <c r="X26" s="47"/>
      <c r="Y26" s="47"/>
      <c r="Z26" s="47"/>
      <c r="AA26" s="46"/>
      <c r="AB26" s="3">
        <v>40</v>
      </c>
      <c r="AC26" s="50">
        <v>40</v>
      </c>
      <c r="AD26" s="47"/>
      <c r="AE26" s="46"/>
      <c r="AF26" s="4">
        <v>40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18.5</v>
      </c>
      <c r="K28" s="46"/>
      <c r="L28" s="81">
        <v>18.100000000000001</v>
      </c>
      <c r="M28" s="46"/>
      <c r="N28" s="81">
        <v>17.899999999999999</v>
      </c>
      <c r="O28" s="46"/>
      <c r="P28" s="81">
        <v>17.899999999999999</v>
      </c>
      <c r="Q28" s="47"/>
      <c r="R28" s="46"/>
      <c r="S28" s="81">
        <v>18</v>
      </c>
      <c r="T28" s="46"/>
      <c r="U28" s="81">
        <v>16.100000000000001</v>
      </c>
      <c r="V28" s="46"/>
      <c r="W28" s="81">
        <v>15.9</v>
      </c>
      <c r="X28" s="47"/>
      <c r="Y28" s="47"/>
      <c r="Z28" s="47"/>
      <c r="AA28" s="46"/>
      <c r="AB28" s="3">
        <v>15.7</v>
      </c>
      <c r="AC28" s="50">
        <v>15.6</v>
      </c>
      <c r="AD28" s="47"/>
      <c r="AE28" s="46"/>
      <c r="AF28" s="4">
        <v>15.5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0.97</v>
      </c>
      <c r="V31" s="46"/>
      <c r="W31" s="83">
        <v>0.97</v>
      </c>
      <c r="X31" s="47"/>
      <c r="Y31" s="47"/>
      <c r="Z31" s="47"/>
      <c r="AA31" s="46"/>
      <c r="AB31" s="7">
        <v>0.97</v>
      </c>
      <c r="AC31" s="53">
        <v>0.97</v>
      </c>
      <c r="AD31" s="47"/>
      <c r="AE31" s="46"/>
      <c r="AF31" s="8">
        <v>0.97</v>
      </c>
    </row>
    <row r="32" spans="4:32" ht="13.15" customHeight="1" x14ac:dyDescent="0.25">
      <c r="E32" s="48" t="s">
        <v>329</v>
      </c>
      <c r="F32" s="47"/>
      <c r="G32" s="47"/>
      <c r="H32" s="47"/>
      <c r="I32" s="49"/>
      <c r="J32" s="81">
        <v>21</v>
      </c>
      <c r="K32" s="46"/>
      <c r="L32" s="81">
        <v>21</v>
      </c>
      <c r="M32" s="46"/>
      <c r="N32" s="81">
        <v>21</v>
      </c>
      <c r="O32" s="46"/>
      <c r="P32" s="81">
        <v>21</v>
      </c>
      <c r="Q32" s="47"/>
      <c r="R32" s="46"/>
      <c r="S32" s="81">
        <v>21</v>
      </c>
      <c r="T32" s="46"/>
      <c r="U32" s="81">
        <v>22</v>
      </c>
      <c r="V32" s="46"/>
      <c r="W32" s="81">
        <v>22</v>
      </c>
      <c r="X32" s="47"/>
      <c r="Y32" s="47"/>
      <c r="Z32" s="47"/>
      <c r="AA32" s="46"/>
      <c r="AB32" s="3">
        <v>22</v>
      </c>
      <c r="AC32" s="50">
        <v>22</v>
      </c>
      <c r="AD32" s="47"/>
      <c r="AE32" s="46"/>
      <c r="AF32" s="4">
        <v>22</v>
      </c>
    </row>
    <row r="33" spans="5:37" ht="13.15" customHeight="1" x14ac:dyDescent="0.25">
      <c r="E33" s="51" t="s">
        <v>331</v>
      </c>
      <c r="F33" s="47"/>
      <c r="G33" s="47"/>
      <c r="H33" s="47"/>
      <c r="I33" s="49"/>
      <c r="J33" s="82">
        <v>17.899999999999999</v>
      </c>
      <c r="K33" s="46"/>
      <c r="L33" s="82">
        <v>17.5</v>
      </c>
      <c r="M33" s="46"/>
      <c r="N33" s="82">
        <v>17.3</v>
      </c>
      <c r="O33" s="46"/>
      <c r="P33" s="82">
        <v>17.3</v>
      </c>
      <c r="Q33" s="47"/>
      <c r="R33" s="46"/>
      <c r="S33" s="82">
        <v>17.399999999999999</v>
      </c>
      <c r="T33" s="46"/>
      <c r="U33" s="82">
        <v>15.6</v>
      </c>
      <c r="V33" s="46"/>
      <c r="W33" s="82">
        <v>15.4</v>
      </c>
      <c r="X33" s="47"/>
      <c r="Y33" s="47"/>
      <c r="Z33" s="47"/>
      <c r="AA33" s="46"/>
      <c r="AB33" s="9">
        <v>15.2</v>
      </c>
      <c r="AC33" s="52">
        <v>15.1</v>
      </c>
      <c r="AD33" s="47"/>
      <c r="AE33" s="46"/>
      <c r="AF33" s="10">
        <v>15</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0.8</v>
      </c>
      <c r="V34" s="46"/>
      <c r="W34" s="80">
        <v>0.8</v>
      </c>
      <c r="X34" s="47"/>
      <c r="Y34" s="47"/>
      <c r="Z34" s="47"/>
      <c r="AA34" s="46"/>
      <c r="AB34" s="5">
        <v>0.8</v>
      </c>
      <c r="AC34" s="45">
        <v>0.8</v>
      </c>
      <c r="AD34" s="47"/>
      <c r="AE34" s="46"/>
      <c r="AF34" s="6">
        <v>0.8</v>
      </c>
    </row>
    <row r="35" spans="5:37" ht="20.25" customHeight="1" x14ac:dyDescent="0.25">
      <c r="E35" s="48" t="s">
        <v>663</v>
      </c>
      <c r="F35" s="47"/>
      <c r="G35" s="47"/>
      <c r="H35" s="47"/>
      <c r="I35" s="49"/>
      <c r="J35" s="80" t="s">
        <v>844</v>
      </c>
      <c r="K35" s="46"/>
      <c r="L35" s="80" t="s">
        <v>844</v>
      </c>
      <c r="M35" s="46"/>
      <c r="N35" s="80" t="s">
        <v>844</v>
      </c>
      <c r="O35" s="46"/>
      <c r="P35" s="80" t="s">
        <v>844</v>
      </c>
      <c r="Q35" s="47"/>
      <c r="R35" s="46"/>
      <c r="S35" s="80" t="s">
        <v>844</v>
      </c>
      <c r="T35" s="46"/>
      <c r="U35" s="80" t="s">
        <v>844</v>
      </c>
      <c r="V35" s="46"/>
      <c r="W35" s="80" t="s">
        <v>844</v>
      </c>
      <c r="X35" s="47"/>
      <c r="Y35" s="47"/>
      <c r="Z35" s="47"/>
      <c r="AA35" s="46"/>
      <c r="AB35" s="5" t="s">
        <v>844</v>
      </c>
      <c r="AC35" s="45" t="s">
        <v>844</v>
      </c>
      <c r="AD35" s="47"/>
      <c r="AE35" s="46"/>
      <c r="AF35" s="6" t="s">
        <v>844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1.8</v>
      </c>
      <c r="K39" s="46"/>
      <c r="L39" s="81">
        <v>1.8</v>
      </c>
      <c r="M39" s="46"/>
      <c r="N39" s="81">
        <v>1.8</v>
      </c>
      <c r="O39" s="46"/>
      <c r="P39" s="81">
        <v>1.8</v>
      </c>
      <c r="Q39" s="47"/>
      <c r="R39" s="46"/>
      <c r="S39" s="81">
        <v>1.8</v>
      </c>
      <c r="T39" s="46"/>
      <c r="U39" s="81">
        <v>1.8</v>
      </c>
      <c r="V39" s="46"/>
      <c r="W39" s="81">
        <v>1.8</v>
      </c>
      <c r="X39" s="47"/>
      <c r="Y39" s="47"/>
      <c r="Z39" s="47"/>
      <c r="AA39" s="46"/>
      <c r="AB39" s="3">
        <v>1.8</v>
      </c>
      <c r="AC39" s="50">
        <v>1.8</v>
      </c>
      <c r="AD39" s="47"/>
      <c r="AE39" s="46"/>
      <c r="AF39" s="4">
        <v>1.8</v>
      </c>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7" ht="20.100000000000001" customHeight="1" x14ac:dyDescent="0.25">
      <c r="E44" s="48" t="s">
        <v>310</v>
      </c>
      <c r="F44" s="47"/>
      <c r="G44" s="47"/>
      <c r="H44" s="47"/>
      <c r="I44" s="49"/>
      <c r="J44" s="81">
        <v>12.5</v>
      </c>
      <c r="K44" s="46"/>
      <c r="L44" s="81">
        <v>12.5</v>
      </c>
      <c r="M44" s="46"/>
      <c r="N44" s="81">
        <v>12.5</v>
      </c>
      <c r="O44" s="46"/>
      <c r="P44" s="81">
        <v>12.5</v>
      </c>
      <c r="Q44" s="47"/>
      <c r="R44" s="46"/>
      <c r="S44" s="81">
        <v>12.5</v>
      </c>
      <c r="T44" s="46"/>
      <c r="U44" s="81">
        <v>12.5</v>
      </c>
      <c r="V44" s="46"/>
      <c r="W44" s="81">
        <v>12.5</v>
      </c>
      <c r="X44" s="47"/>
      <c r="Y44" s="47"/>
      <c r="Z44" s="47"/>
      <c r="AA44" s="46"/>
      <c r="AB44" s="3">
        <v>12.5</v>
      </c>
      <c r="AC44" s="50">
        <v>12.5</v>
      </c>
      <c r="AD44" s="47"/>
      <c r="AE44" s="46"/>
      <c r="AF44" s="4">
        <v>12.5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897nyC3MhG3h2si2sdm62vzG9OdRZb5+UAvavcPqJ768dchACMjz6ap2HbKZYJ+Iurm7EpIhQi4FwRJua4xQw==" saltValue="SwUugnSZu5CheScq/OlQb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45C0EB0-E6FF-4902-A005-0F107C7030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SOMA - South Mackay (33/11kV)</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AK53"/>
  <sheetViews>
    <sheetView showGridLines="0" topLeftCell="A31" zoomScale="160" zoomScaleNormal="160" workbookViewId="0">
      <selection activeCell="AK43" sqref="AK43: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1736</v>
      </c>
      <c r="J3" s="69"/>
      <c r="K3" s="69"/>
      <c r="L3" s="69"/>
      <c r="M3" s="69"/>
      <c r="N3" s="69"/>
      <c r="O3" s="69"/>
      <c r="P3" s="69"/>
      <c r="Q3" s="69"/>
      <c r="R3" s="69"/>
      <c r="S3" s="69"/>
      <c r="V3" s="71" t="s">
        <v>645</v>
      </c>
      <c r="W3" s="69"/>
      <c r="Y3" s="72" t="s">
        <v>941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1737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1738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37.4</v>
      </c>
      <c r="K26" s="46"/>
      <c r="L26" s="81">
        <v>37.4</v>
      </c>
      <c r="M26" s="46"/>
      <c r="N26" s="81">
        <v>37.4</v>
      </c>
      <c r="O26" s="46"/>
      <c r="P26" s="81">
        <v>37.4</v>
      </c>
      <c r="Q26" s="47"/>
      <c r="R26" s="46"/>
      <c r="S26" s="81">
        <v>37.4</v>
      </c>
      <c r="T26" s="46"/>
      <c r="U26" s="81">
        <v>42.4</v>
      </c>
      <c r="V26" s="46"/>
      <c r="W26" s="81">
        <v>42.4</v>
      </c>
      <c r="X26" s="47"/>
      <c r="Y26" s="47"/>
      <c r="Z26" s="47"/>
      <c r="AA26" s="46"/>
      <c r="AB26" s="3">
        <v>42.4</v>
      </c>
      <c r="AC26" s="50">
        <v>42.4</v>
      </c>
      <c r="AD26" s="47"/>
      <c r="AE26" s="46"/>
      <c r="AF26" s="4">
        <v>42.4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v>
      </c>
      <c r="K28" s="46"/>
      <c r="L28" s="81">
        <v>15.8</v>
      </c>
      <c r="M28" s="46"/>
      <c r="N28" s="81">
        <v>15.7</v>
      </c>
      <c r="O28" s="46"/>
      <c r="P28" s="81">
        <v>15.7</v>
      </c>
      <c r="Q28" s="47"/>
      <c r="R28" s="46"/>
      <c r="S28" s="81">
        <v>15.9</v>
      </c>
      <c r="T28" s="46"/>
      <c r="U28" s="81">
        <v>22</v>
      </c>
      <c r="V28" s="46"/>
      <c r="W28" s="81">
        <v>21.9</v>
      </c>
      <c r="X28" s="47"/>
      <c r="Y28" s="47"/>
      <c r="Z28" s="47"/>
      <c r="AA28" s="46"/>
      <c r="AB28" s="3">
        <v>21.8</v>
      </c>
      <c r="AC28" s="50">
        <v>21.8</v>
      </c>
      <c r="AD28" s="47"/>
      <c r="AE28" s="46"/>
      <c r="AF28" s="4">
        <v>21.8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0.97699999999999998</v>
      </c>
      <c r="K31" s="46"/>
      <c r="L31" s="83">
        <v>0.97699999999999998</v>
      </c>
      <c r="M31" s="46"/>
      <c r="N31" s="83">
        <v>0.97699999999999998</v>
      </c>
      <c r="O31" s="46"/>
      <c r="P31" s="83">
        <v>0.97699999999999998</v>
      </c>
      <c r="Q31" s="47"/>
      <c r="R31" s="46"/>
      <c r="S31" s="83">
        <v>0.97699999999999998</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28.3</v>
      </c>
      <c r="K32" s="46"/>
      <c r="L32" s="81">
        <v>28.3</v>
      </c>
      <c r="M32" s="46"/>
      <c r="N32" s="81">
        <v>28.3</v>
      </c>
      <c r="O32" s="46"/>
      <c r="P32" s="81">
        <v>28.3</v>
      </c>
      <c r="Q32" s="47"/>
      <c r="R32" s="46"/>
      <c r="S32" s="81">
        <v>28.3</v>
      </c>
      <c r="T32" s="46"/>
      <c r="U32" s="81">
        <v>31.2</v>
      </c>
      <c r="V32" s="46"/>
      <c r="W32" s="81">
        <v>31.2</v>
      </c>
      <c r="X32" s="47"/>
      <c r="Y32" s="47"/>
      <c r="Z32" s="47"/>
      <c r="AA32" s="46"/>
      <c r="AB32" s="3">
        <v>31.2</v>
      </c>
      <c r="AC32" s="50">
        <v>31.2</v>
      </c>
      <c r="AD32" s="47"/>
      <c r="AE32" s="46"/>
      <c r="AF32" s="4">
        <v>31.2</v>
      </c>
    </row>
    <row r="33" spans="5:37" ht="13.15" customHeight="1" x14ac:dyDescent="0.25">
      <c r="E33" s="51" t="s">
        <v>331</v>
      </c>
      <c r="F33" s="47"/>
      <c r="G33" s="47"/>
      <c r="H33" s="47"/>
      <c r="I33" s="49"/>
      <c r="J33" s="82">
        <v>15.1</v>
      </c>
      <c r="K33" s="46"/>
      <c r="L33" s="82">
        <v>14.9</v>
      </c>
      <c r="M33" s="46"/>
      <c r="N33" s="82">
        <v>14.8</v>
      </c>
      <c r="O33" s="46"/>
      <c r="P33" s="82">
        <v>14.8</v>
      </c>
      <c r="Q33" s="47"/>
      <c r="R33" s="46"/>
      <c r="S33" s="82">
        <v>14.9</v>
      </c>
      <c r="T33" s="46"/>
      <c r="U33" s="82">
        <v>21</v>
      </c>
      <c r="V33" s="46"/>
      <c r="W33" s="82">
        <v>21</v>
      </c>
      <c r="X33" s="47"/>
      <c r="Y33" s="47"/>
      <c r="Z33" s="47"/>
      <c r="AA33" s="46"/>
      <c r="AB33" s="9">
        <v>20.9</v>
      </c>
      <c r="AC33" s="52">
        <v>20.9</v>
      </c>
      <c r="AD33" s="47"/>
      <c r="AE33" s="46"/>
      <c r="AF33" s="10">
        <v>20.9</v>
      </c>
    </row>
    <row r="34" spans="5:37" ht="20.25" customHeight="1" x14ac:dyDescent="0.25">
      <c r="E34" s="48" t="s">
        <v>662</v>
      </c>
      <c r="F34" s="47"/>
      <c r="G34" s="47"/>
      <c r="H34" s="47"/>
      <c r="I34" s="49"/>
      <c r="J34" s="80">
        <v>0.8</v>
      </c>
      <c r="K34" s="46"/>
      <c r="L34" s="80">
        <v>0.7</v>
      </c>
      <c r="M34" s="46"/>
      <c r="N34" s="80">
        <v>0.7</v>
      </c>
      <c r="O34" s="46"/>
      <c r="P34" s="80">
        <v>0.7</v>
      </c>
      <c r="Q34" s="47"/>
      <c r="R34" s="46"/>
      <c r="S34" s="80">
        <v>0.7</v>
      </c>
      <c r="T34" s="46"/>
      <c r="U34" s="80">
        <v>1.1000000000000001</v>
      </c>
      <c r="V34" s="46"/>
      <c r="W34" s="80">
        <v>1.1000000000000001</v>
      </c>
      <c r="X34" s="47"/>
      <c r="Y34" s="47"/>
      <c r="Z34" s="47"/>
      <c r="AA34" s="46"/>
      <c r="AB34" s="5">
        <v>1</v>
      </c>
      <c r="AC34" s="45">
        <v>1</v>
      </c>
      <c r="AD34" s="47"/>
      <c r="AE34" s="46"/>
      <c r="AF34" s="6">
        <v>1</v>
      </c>
    </row>
    <row r="35" spans="5:37" ht="20.25" customHeight="1" x14ac:dyDescent="0.25">
      <c r="E35" s="48" t="s">
        <v>663</v>
      </c>
      <c r="F35" s="47"/>
      <c r="G35" s="47"/>
      <c r="H35" s="47"/>
      <c r="I35" s="49"/>
      <c r="J35" s="80" t="s">
        <v>811</v>
      </c>
      <c r="K35" s="46"/>
      <c r="L35" s="80" t="s">
        <v>811</v>
      </c>
      <c r="M35" s="46"/>
      <c r="N35" s="80" t="s">
        <v>811</v>
      </c>
      <c r="O35" s="46"/>
      <c r="P35" s="80" t="s">
        <v>811</v>
      </c>
      <c r="Q35" s="47"/>
      <c r="R35" s="46"/>
      <c r="S35" s="80" t="s">
        <v>811</v>
      </c>
      <c r="T35" s="46"/>
      <c r="U35" s="80" t="s">
        <v>811</v>
      </c>
      <c r="V35" s="46"/>
      <c r="W35" s="80" t="s">
        <v>811</v>
      </c>
      <c r="X35" s="47"/>
      <c r="Y35" s="47"/>
      <c r="Z35" s="47"/>
      <c r="AA35" s="46"/>
      <c r="AB35" s="5" t="s">
        <v>811</v>
      </c>
      <c r="AC35" s="45" t="s">
        <v>811</v>
      </c>
      <c r="AD35" s="47"/>
      <c r="AE35" s="46"/>
      <c r="AF35" s="6" t="s">
        <v>811</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10.8</v>
      </c>
      <c r="K43" s="46"/>
      <c r="L43" s="81">
        <v>10.8</v>
      </c>
      <c r="M43" s="46"/>
      <c r="N43" s="81">
        <v>10.8</v>
      </c>
      <c r="O43" s="46"/>
      <c r="P43" s="81">
        <v>10.8</v>
      </c>
      <c r="Q43" s="47"/>
      <c r="R43" s="46"/>
      <c r="S43" s="81">
        <v>10.8</v>
      </c>
      <c r="T43" s="46"/>
      <c r="U43" s="81">
        <v>10.8</v>
      </c>
      <c r="V43" s="46"/>
      <c r="W43" s="81">
        <v>10.8</v>
      </c>
      <c r="X43" s="47"/>
      <c r="Y43" s="47"/>
      <c r="Z43" s="47"/>
      <c r="AA43" s="46"/>
      <c r="AB43" s="3">
        <v>10.8</v>
      </c>
      <c r="AC43" s="50">
        <v>10.8</v>
      </c>
      <c r="AD43" s="47"/>
      <c r="AE43" s="46"/>
      <c r="AF43" s="4">
        <v>10.8</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z29a4VnJO7NXZrPglJocSdwsANL8mKWHXxvE5Esza1sBXultG9bvrT33WoHhMpYLtnnmDoSzSZVJx5IZca/Ig==" saltValue="nnMrT4ATf16USsFElzQ2u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ABFD720-CB68-4A6F-9F02-54211787664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SOTO - South Toowoomba (33/11kV)</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AJ53"/>
  <sheetViews>
    <sheetView showGridLines="0" topLeftCell="A25"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1740</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1741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0.7</v>
      </c>
      <c r="K26" s="46"/>
      <c r="L26" s="81">
        <v>0.7</v>
      </c>
      <c r="M26" s="46"/>
      <c r="N26" s="81">
        <v>0.7</v>
      </c>
      <c r="O26" s="46"/>
      <c r="P26" s="81">
        <v>0.7</v>
      </c>
      <c r="Q26" s="47"/>
      <c r="R26" s="46"/>
      <c r="S26" s="81">
        <v>0.7</v>
      </c>
      <c r="T26" s="46"/>
      <c r="U26" s="81">
        <v>0.7</v>
      </c>
      <c r="V26" s="46"/>
      <c r="W26" s="81">
        <v>0.7</v>
      </c>
      <c r="X26" s="47"/>
      <c r="Y26" s="47"/>
      <c r="Z26" s="47"/>
      <c r="AA26" s="46"/>
      <c r="AB26" s="3">
        <v>0.7</v>
      </c>
      <c r="AC26" s="50">
        <v>0.7</v>
      </c>
      <c r="AD26" s="47"/>
      <c r="AE26" s="46"/>
      <c r="AF26" s="4">
        <v>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0.3</v>
      </c>
      <c r="K28" s="46"/>
      <c r="L28" s="81">
        <v>0.3</v>
      </c>
      <c r="M28" s="46"/>
      <c r="N28" s="81">
        <v>0.3</v>
      </c>
      <c r="O28" s="46"/>
      <c r="P28" s="81">
        <v>0.3</v>
      </c>
      <c r="Q28" s="47"/>
      <c r="R28" s="46"/>
      <c r="S28" s="81">
        <v>0.3</v>
      </c>
      <c r="T28" s="46"/>
      <c r="U28" s="81">
        <v>0.3</v>
      </c>
      <c r="V28" s="46"/>
      <c r="W28" s="81">
        <v>0.3</v>
      </c>
      <c r="X28" s="47"/>
      <c r="Y28" s="47"/>
      <c r="Z28" s="47"/>
      <c r="AA28" s="46"/>
      <c r="AB28" s="3">
        <v>0.2</v>
      </c>
      <c r="AC28" s="50">
        <v>0.2</v>
      </c>
      <c r="AD28" s="47"/>
      <c r="AE28" s="46"/>
      <c r="AF28" s="4">
        <v>0.2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0.92500000000000004</v>
      </c>
      <c r="K31" s="46"/>
      <c r="L31" s="83">
        <v>0.92500000000000004</v>
      </c>
      <c r="M31" s="46"/>
      <c r="N31" s="83">
        <v>0.92500000000000004</v>
      </c>
      <c r="O31" s="46"/>
      <c r="P31" s="83">
        <v>0.92500000000000004</v>
      </c>
      <c r="Q31" s="47"/>
      <c r="R31" s="46"/>
      <c r="S31" s="83">
        <v>0.92500000000000004</v>
      </c>
      <c r="T31" s="46"/>
      <c r="U31" s="83">
        <v>0.88800000000000001</v>
      </c>
      <c r="V31" s="46"/>
      <c r="W31" s="83">
        <v>0.88800000000000001</v>
      </c>
      <c r="X31" s="47"/>
      <c r="Y31" s="47"/>
      <c r="Z31" s="47"/>
      <c r="AA31" s="46"/>
      <c r="AB31" s="7">
        <v>0.88800000000000001</v>
      </c>
      <c r="AC31" s="53">
        <v>0.88800000000000001</v>
      </c>
      <c r="AD31" s="47"/>
      <c r="AE31" s="46"/>
      <c r="AF31" s="8">
        <v>0.88800000000000001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0.3</v>
      </c>
      <c r="K33" s="46"/>
      <c r="L33" s="82">
        <v>0.3</v>
      </c>
      <c r="M33" s="46"/>
      <c r="N33" s="82">
        <v>0.3</v>
      </c>
      <c r="O33" s="46"/>
      <c r="P33" s="82">
        <v>0.3</v>
      </c>
      <c r="Q33" s="47"/>
      <c r="R33" s="46"/>
      <c r="S33" s="82">
        <v>0.3</v>
      </c>
      <c r="T33" s="46"/>
      <c r="U33" s="82">
        <v>0.2</v>
      </c>
      <c r="V33" s="46"/>
      <c r="W33" s="82">
        <v>0.2</v>
      </c>
      <c r="X33" s="47"/>
      <c r="Y33" s="47"/>
      <c r="Z33" s="47"/>
      <c r="AA33" s="46"/>
      <c r="AB33" s="9">
        <v>0.2</v>
      </c>
      <c r="AC33" s="52">
        <v>0.2</v>
      </c>
      <c r="AD33" s="47"/>
      <c r="AE33" s="46"/>
      <c r="AF33" s="10">
        <v>0.2</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1">
        <v>0.2</v>
      </c>
      <c r="V36" s="46"/>
      <c r="W36" s="81">
        <v>0.2</v>
      </c>
      <c r="X36" s="47"/>
      <c r="Y36" s="47"/>
      <c r="Z36" s="47"/>
      <c r="AA36" s="46"/>
      <c r="AB36" s="3">
        <v>0.2</v>
      </c>
      <c r="AC36" s="50">
        <v>0.2</v>
      </c>
      <c r="AD36" s="47"/>
      <c r="AE36" s="46"/>
      <c r="AF36" s="4">
        <v>0.2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0.63</v>
      </c>
      <c r="K43" s="46"/>
      <c r="L43" s="81">
        <v>0.63</v>
      </c>
      <c r="M43" s="46"/>
      <c r="N43" s="81">
        <v>0.63</v>
      </c>
      <c r="O43" s="46"/>
      <c r="P43" s="81">
        <v>0.63</v>
      </c>
      <c r="Q43" s="47"/>
      <c r="R43" s="46"/>
      <c r="S43" s="81">
        <v>0.63</v>
      </c>
      <c r="T43" s="46"/>
      <c r="U43" s="81">
        <v>0.63</v>
      </c>
      <c r="V43" s="46"/>
      <c r="W43" s="81">
        <v>0.63</v>
      </c>
      <c r="X43" s="47"/>
      <c r="Y43" s="47"/>
      <c r="Z43" s="47"/>
      <c r="AA43" s="46"/>
      <c r="AB43" s="3">
        <v>0.63</v>
      </c>
      <c r="AC43" s="50">
        <v>0.63</v>
      </c>
      <c r="AD43" s="47"/>
      <c r="AE43" s="46"/>
      <c r="AF43" s="4">
        <v>0.63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kZ7EuCREd9w8N+kNceuxBBZBT1UEqRo3/mEo9fSPuTInyjVOJpG7+Ha73LpMSa+2VE9mSl7wV7XwZXM9OpvAw==" saltValue="c84Fxym6WL0MG1pwUSq4r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71FAAFA-F14B-4FD3-BFD1-CDCD82D69B2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STAM - Stamford (66/33kV)</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dimension ref="B1:AJ51"/>
  <sheetViews>
    <sheetView showGridLines="0" topLeftCell="A22" zoomScale="145" zoomScaleNormal="145" workbookViewId="0">
      <selection activeCell="AJ40" sqref="AJ40:AM44"/>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1744</v>
      </c>
      <c r="I3" s="69"/>
      <c r="J3" s="69"/>
      <c r="K3" s="69"/>
      <c r="L3" s="69"/>
      <c r="M3" s="69"/>
      <c r="N3" s="69"/>
      <c r="O3" s="69"/>
      <c r="P3" s="69"/>
      <c r="Q3" s="69"/>
      <c r="R3" s="69"/>
      <c r="U3" s="71" t="s">
        <v>645</v>
      </c>
      <c r="V3" s="69"/>
      <c r="X3" s="72" t="s">
        <v>1269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1745</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1746</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71.3</v>
      </c>
      <c r="J24" s="46"/>
      <c r="K24" s="81">
        <v>71.3</v>
      </c>
      <c r="L24" s="46"/>
      <c r="M24" s="81">
        <v>71.3</v>
      </c>
      <c r="N24" s="46"/>
      <c r="O24" s="81">
        <v>71.3</v>
      </c>
      <c r="P24" s="47"/>
      <c r="Q24" s="46"/>
      <c r="R24" s="81">
        <v>71.3</v>
      </c>
      <c r="S24" s="46"/>
      <c r="T24" s="81">
        <v>80.400000000000006</v>
      </c>
      <c r="U24" s="46"/>
      <c r="V24" s="81">
        <v>80.400000000000006</v>
      </c>
      <c r="W24" s="47"/>
      <c r="X24" s="47"/>
      <c r="Y24" s="47"/>
      <c r="Z24" s="46"/>
      <c r="AA24" s="3">
        <v>80.400000000000006</v>
      </c>
      <c r="AB24" s="50">
        <v>80.400000000000006</v>
      </c>
      <c r="AC24" s="47"/>
      <c r="AD24" s="46"/>
      <c r="AE24" s="4">
        <v>80.400000000000006</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13.4</v>
      </c>
      <c r="J26" s="46"/>
      <c r="K26" s="81">
        <v>13.8</v>
      </c>
      <c r="L26" s="46"/>
      <c r="M26" s="81">
        <v>13.8</v>
      </c>
      <c r="N26" s="46"/>
      <c r="O26" s="81">
        <v>13.9</v>
      </c>
      <c r="P26" s="47"/>
      <c r="Q26" s="46"/>
      <c r="R26" s="81">
        <v>14</v>
      </c>
      <c r="S26" s="46"/>
      <c r="T26" s="81">
        <v>15.1</v>
      </c>
      <c r="U26" s="46"/>
      <c r="V26" s="81">
        <v>15.6</v>
      </c>
      <c r="W26" s="47"/>
      <c r="X26" s="47"/>
      <c r="Y26" s="47"/>
      <c r="Z26" s="46"/>
      <c r="AA26" s="3">
        <v>16.100000000000001</v>
      </c>
      <c r="AB26" s="50">
        <v>16.100000000000001</v>
      </c>
      <c r="AC26" s="47"/>
      <c r="AD26" s="46"/>
      <c r="AE26" s="4">
        <v>16.100000000000001</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0.97899999999999998</v>
      </c>
      <c r="J29" s="46"/>
      <c r="K29" s="83">
        <v>0.97899999999999998</v>
      </c>
      <c r="L29" s="46"/>
      <c r="M29" s="83">
        <v>0.97899999999999998</v>
      </c>
      <c r="N29" s="46"/>
      <c r="O29" s="83">
        <v>0.97899999999999998</v>
      </c>
      <c r="P29" s="47"/>
      <c r="Q29" s="46"/>
      <c r="R29" s="83">
        <v>0.97899999999999998</v>
      </c>
      <c r="S29" s="46"/>
      <c r="T29" s="83">
        <v>0.997</v>
      </c>
      <c r="U29" s="46"/>
      <c r="V29" s="83">
        <v>0.997</v>
      </c>
      <c r="W29" s="47"/>
      <c r="X29" s="47"/>
      <c r="Y29" s="47"/>
      <c r="Z29" s="46"/>
      <c r="AA29" s="7">
        <v>0.997</v>
      </c>
      <c r="AB29" s="53">
        <v>0.997</v>
      </c>
      <c r="AC29" s="47"/>
      <c r="AD29" s="46"/>
      <c r="AE29" s="8">
        <v>0.997</v>
      </c>
    </row>
    <row r="30" spans="4:31" ht="13.15" customHeight="1" x14ac:dyDescent="0.25">
      <c r="E30" s="48" t="s">
        <v>329</v>
      </c>
      <c r="F30" s="47"/>
      <c r="G30" s="47"/>
      <c r="H30" s="49"/>
      <c r="I30" s="81">
        <v>40.5</v>
      </c>
      <c r="J30" s="46"/>
      <c r="K30" s="81">
        <v>40.5</v>
      </c>
      <c r="L30" s="46"/>
      <c r="M30" s="81">
        <v>40.5</v>
      </c>
      <c r="N30" s="46"/>
      <c r="O30" s="81">
        <v>40.5</v>
      </c>
      <c r="P30" s="47"/>
      <c r="Q30" s="46"/>
      <c r="R30" s="81">
        <v>40.5</v>
      </c>
      <c r="S30" s="46"/>
      <c r="T30" s="81">
        <v>43.8</v>
      </c>
      <c r="U30" s="46"/>
      <c r="V30" s="81">
        <v>43.8</v>
      </c>
      <c r="W30" s="47"/>
      <c r="X30" s="47"/>
      <c r="Y30" s="47"/>
      <c r="Z30" s="46"/>
      <c r="AA30" s="3">
        <v>43.8</v>
      </c>
      <c r="AB30" s="50">
        <v>43.8</v>
      </c>
      <c r="AC30" s="47"/>
      <c r="AD30" s="46"/>
      <c r="AE30" s="4">
        <v>43.8</v>
      </c>
    </row>
    <row r="31" spans="4:31" ht="13.15" customHeight="1" x14ac:dyDescent="0.25">
      <c r="E31" s="51" t="s">
        <v>331</v>
      </c>
      <c r="F31" s="47"/>
      <c r="G31" s="47"/>
      <c r="H31" s="49"/>
      <c r="I31" s="82">
        <v>12.5</v>
      </c>
      <c r="J31" s="46"/>
      <c r="K31" s="82">
        <v>12.8</v>
      </c>
      <c r="L31" s="46"/>
      <c r="M31" s="82">
        <v>12.8</v>
      </c>
      <c r="N31" s="46"/>
      <c r="O31" s="82">
        <v>12.9</v>
      </c>
      <c r="P31" s="47"/>
      <c r="Q31" s="46"/>
      <c r="R31" s="82">
        <v>13</v>
      </c>
      <c r="S31" s="46"/>
      <c r="T31" s="82">
        <v>14.7</v>
      </c>
      <c r="U31" s="46"/>
      <c r="V31" s="82">
        <v>15.1</v>
      </c>
      <c r="W31" s="47"/>
      <c r="X31" s="47"/>
      <c r="Y31" s="47"/>
      <c r="Z31" s="46"/>
      <c r="AA31" s="9">
        <v>15.6</v>
      </c>
      <c r="AB31" s="52">
        <v>15.7</v>
      </c>
      <c r="AC31" s="47"/>
      <c r="AD31" s="46"/>
      <c r="AE31" s="10">
        <v>15.7</v>
      </c>
    </row>
    <row r="32" spans="4:31" ht="20.25" customHeight="1" x14ac:dyDescent="0.25">
      <c r="E32" s="48" t="s">
        <v>662</v>
      </c>
      <c r="F32" s="47"/>
      <c r="G32" s="47"/>
      <c r="H32" s="49"/>
      <c r="I32" s="80">
        <v>0.6</v>
      </c>
      <c r="J32" s="46"/>
      <c r="K32" s="80">
        <v>0.6</v>
      </c>
      <c r="L32" s="46"/>
      <c r="M32" s="80">
        <v>0.6</v>
      </c>
      <c r="N32" s="46"/>
      <c r="O32" s="80">
        <v>0.6</v>
      </c>
      <c r="P32" s="47"/>
      <c r="Q32" s="46"/>
      <c r="R32" s="80">
        <v>0.7</v>
      </c>
      <c r="S32" s="46"/>
      <c r="T32" s="80">
        <v>0.7</v>
      </c>
      <c r="U32" s="46"/>
      <c r="V32" s="80">
        <v>0.8</v>
      </c>
      <c r="W32" s="47"/>
      <c r="X32" s="47"/>
      <c r="Y32" s="47"/>
      <c r="Z32" s="46"/>
      <c r="AA32" s="5">
        <v>0.8</v>
      </c>
      <c r="AB32" s="45">
        <v>0.8</v>
      </c>
      <c r="AC32" s="47"/>
      <c r="AD32" s="46"/>
      <c r="AE32" s="6">
        <v>0.8</v>
      </c>
    </row>
    <row r="33" spans="5:36" ht="20.25" customHeight="1" x14ac:dyDescent="0.25">
      <c r="E33" s="48" t="s">
        <v>663</v>
      </c>
      <c r="F33" s="47"/>
      <c r="G33" s="47"/>
      <c r="H33" s="49"/>
      <c r="I33" s="80" t="s">
        <v>1701</v>
      </c>
      <c r="J33" s="46"/>
      <c r="K33" s="80" t="s">
        <v>1701</v>
      </c>
      <c r="L33" s="46"/>
      <c r="M33" s="80" t="s">
        <v>1701</v>
      </c>
      <c r="N33" s="46"/>
      <c r="O33" s="80" t="s">
        <v>1701</v>
      </c>
      <c r="P33" s="47"/>
      <c r="Q33" s="46"/>
      <c r="R33" s="80" t="s">
        <v>1701</v>
      </c>
      <c r="S33" s="46"/>
      <c r="T33" s="80" t="s">
        <v>1701</v>
      </c>
      <c r="U33" s="46"/>
      <c r="V33" s="80" t="s">
        <v>1701</v>
      </c>
      <c r="W33" s="47"/>
      <c r="X33" s="47"/>
      <c r="Y33" s="47"/>
      <c r="Z33" s="46"/>
      <c r="AA33" s="5" t="s">
        <v>1701</v>
      </c>
      <c r="AB33" s="45" t="s">
        <v>1701</v>
      </c>
      <c r="AC33" s="47"/>
      <c r="AD33" s="46"/>
      <c r="AE33" s="6" t="s">
        <v>1701</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4.3</v>
      </c>
      <c r="J41" s="46"/>
      <c r="K41" s="81">
        <v>4.3</v>
      </c>
      <c r="L41" s="46"/>
      <c r="M41" s="81">
        <v>4.3</v>
      </c>
      <c r="N41" s="46"/>
      <c r="O41" s="81">
        <v>4.3</v>
      </c>
      <c r="P41" s="47"/>
      <c r="Q41" s="46"/>
      <c r="R41" s="81">
        <v>4.3</v>
      </c>
      <c r="S41" s="46"/>
      <c r="T41" s="81">
        <v>4.3</v>
      </c>
      <c r="U41" s="46"/>
      <c r="V41" s="81">
        <v>4.3</v>
      </c>
      <c r="W41" s="47"/>
      <c r="X41" s="47"/>
      <c r="Y41" s="47"/>
      <c r="Z41" s="46"/>
      <c r="AA41" s="3">
        <v>4.3</v>
      </c>
      <c r="AB41" s="50">
        <v>4.3</v>
      </c>
      <c r="AC41" s="47"/>
      <c r="AD41" s="46"/>
      <c r="AE41" s="4">
        <v>4.3</v>
      </c>
      <c r="AJ41" s="22"/>
    </row>
    <row r="42" spans="5:36" ht="20.100000000000001" customHeight="1" x14ac:dyDescent="0.25">
      <c r="E42" s="48" t="s">
        <v>310</v>
      </c>
      <c r="F42" s="47"/>
      <c r="G42" s="47"/>
      <c r="H42" s="49"/>
      <c r="I42" s="81">
        <v>2</v>
      </c>
      <c r="J42" s="46"/>
      <c r="K42" s="81">
        <v>2</v>
      </c>
      <c r="L42" s="46"/>
      <c r="M42" s="81">
        <v>2</v>
      </c>
      <c r="N42" s="46"/>
      <c r="O42" s="81">
        <v>2</v>
      </c>
      <c r="P42" s="47"/>
      <c r="Q42" s="46"/>
      <c r="R42" s="81">
        <v>2</v>
      </c>
      <c r="S42" s="46"/>
      <c r="T42" s="81">
        <v>2</v>
      </c>
      <c r="U42" s="46"/>
      <c r="V42" s="81">
        <v>2</v>
      </c>
      <c r="W42" s="47"/>
      <c r="X42" s="47"/>
      <c r="Y42" s="47"/>
      <c r="Z42" s="46"/>
      <c r="AA42" s="3">
        <v>2</v>
      </c>
      <c r="AB42" s="50">
        <v>2</v>
      </c>
      <c r="AC42" s="47"/>
      <c r="AD42" s="46"/>
      <c r="AE42" s="4">
        <v>2</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59UMIPeIAEOP9pu8kwZHB5RoFBBgG4IQqaI5bCo/XVm3iMBaWVNFUSi6xlvvUUsUexyxawiU/7Tg4wpycbIvJw==" saltValue="ESv1BbAK//DYJ2hJeFEG2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7C515089-EA19-4FE1-82F3-75077BE28C5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STAN - Stanthorpe BSP (110/33kV)</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AK53"/>
  <sheetViews>
    <sheetView showGridLines="0" topLeftCell="A29" zoomScale="145" zoomScaleNormal="145" workbookViewId="0">
      <selection activeCell="AK42" sqref="AK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1747</v>
      </c>
      <c r="J3" s="69"/>
      <c r="K3" s="69"/>
      <c r="L3" s="69"/>
      <c r="M3" s="69"/>
      <c r="N3" s="69"/>
      <c r="O3" s="69"/>
      <c r="P3" s="69"/>
      <c r="Q3" s="69"/>
      <c r="R3" s="69"/>
      <c r="S3" s="69"/>
      <c r="V3" s="71" t="s">
        <v>645</v>
      </c>
      <c r="W3" s="69"/>
      <c r="Y3" s="72" t="s">
        <v>1608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1748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23.4</v>
      </c>
      <c r="K26" s="46"/>
      <c r="L26" s="81">
        <v>23.4</v>
      </c>
      <c r="M26" s="46"/>
      <c r="N26" s="81">
        <v>23.4</v>
      </c>
      <c r="O26" s="46"/>
      <c r="P26" s="81">
        <v>23.4</v>
      </c>
      <c r="Q26" s="47"/>
      <c r="R26" s="46"/>
      <c r="S26" s="81">
        <v>23.4</v>
      </c>
      <c r="T26" s="46"/>
      <c r="U26" s="81">
        <v>25.3</v>
      </c>
      <c r="V26" s="46"/>
      <c r="W26" s="81">
        <v>25.3</v>
      </c>
      <c r="X26" s="47"/>
      <c r="Y26" s="47"/>
      <c r="Z26" s="47"/>
      <c r="AA26" s="46"/>
      <c r="AB26" s="3">
        <v>25.3</v>
      </c>
      <c r="AC26" s="50">
        <v>25.3</v>
      </c>
      <c r="AD26" s="47"/>
      <c r="AE26" s="46"/>
      <c r="AF26" s="4">
        <v>25.3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v>
      </c>
      <c r="K28" s="46"/>
      <c r="L28" s="81">
        <v>11.4</v>
      </c>
      <c r="M28" s="46"/>
      <c r="N28" s="81">
        <v>11.4</v>
      </c>
      <c r="O28" s="46"/>
      <c r="P28" s="81">
        <v>11.4</v>
      </c>
      <c r="Q28" s="47"/>
      <c r="R28" s="46"/>
      <c r="S28" s="81">
        <v>11.5</v>
      </c>
      <c r="T28" s="46"/>
      <c r="U28" s="81">
        <v>12.5</v>
      </c>
      <c r="V28" s="46"/>
      <c r="W28" s="81">
        <v>13</v>
      </c>
      <c r="X28" s="47"/>
      <c r="Y28" s="47"/>
      <c r="Z28" s="47"/>
      <c r="AA28" s="46"/>
      <c r="AB28" s="3">
        <v>13.5</v>
      </c>
      <c r="AC28" s="50">
        <v>13.5</v>
      </c>
      <c r="AD28" s="47"/>
      <c r="AE28" s="46"/>
      <c r="AF28" s="4">
        <v>13.5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0.98299999999999998</v>
      </c>
      <c r="K31" s="46"/>
      <c r="L31" s="83">
        <v>0.98299999999999998</v>
      </c>
      <c r="M31" s="46"/>
      <c r="N31" s="83">
        <v>0.98299999999999998</v>
      </c>
      <c r="O31" s="46"/>
      <c r="P31" s="83">
        <v>0.98299999999999998</v>
      </c>
      <c r="Q31" s="47"/>
      <c r="R31" s="46"/>
      <c r="S31" s="83">
        <v>0.98299999999999998</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E32" s="48" t="s">
        <v>329</v>
      </c>
      <c r="F32" s="47"/>
      <c r="G32" s="47"/>
      <c r="H32" s="47"/>
      <c r="I32" s="49"/>
      <c r="J32" s="81">
        <v>13</v>
      </c>
      <c r="K32" s="46"/>
      <c r="L32" s="81">
        <v>13</v>
      </c>
      <c r="M32" s="46"/>
      <c r="N32" s="81">
        <v>13</v>
      </c>
      <c r="O32" s="46"/>
      <c r="P32" s="81">
        <v>13</v>
      </c>
      <c r="Q32" s="47"/>
      <c r="R32" s="46"/>
      <c r="S32" s="81">
        <v>13</v>
      </c>
      <c r="T32" s="46"/>
      <c r="U32" s="81">
        <v>14</v>
      </c>
      <c r="V32" s="46"/>
      <c r="W32" s="81">
        <v>14</v>
      </c>
      <c r="X32" s="47"/>
      <c r="Y32" s="47"/>
      <c r="Z32" s="47"/>
      <c r="AA32" s="46"/>
      <c r="AB32" s="3">
        <v>14</v>
      </c>
      <c r="AC32" s="50">
        <v>14</v>
      </c>
      <c r="AD32" s="47"/>
      <c r="AE32" s="46"/>
      <c r="AF32" s="4">
        <v>14</v>
      </c>
    </row>
    <row r="33" spans="5:37" ht="13.15" customHeight="1" x14ac:dyDescent="0.25">
      <c r="E33" s="51" t="s">
        <v>331</v>
      </c>
      <c r="F33" s="47"/>
      <c r="G33" s="47"/>
      <c r="H33" s="47"/>
      <c r="I33" s="49"/>
      <c r="J33" s="82">
        <v>10.1</v>
      </c>
      <c r="K33" s="46"/>
      <c r="L33" s="82">
        <v>10.5</v>
      </c>
      <c r="M33" s="46"/>
      <c r="N33" s="82">
        <v>10.5</v>
      </c>
      <c r="O33" s="46"/>
      <c r="P33" s="82">
        <v>10.5</v>
      </c>
      <c r="Q33" s="47"/>
      <c r="R33" s="46"/>
      <c r="S33" s="82">
        <v>10.7</v>
      </c>
      <c r="T33" s="46"/>
      <c r="U33" s="82">
        <v>12.2</v>
      </c>
      <c r="V33" s="46"/>
      <c r="W33" s="82">
        <v>12.6</v>
      </c>
      <c r="X33" s="47"/>
      <c r="Y33" s="47"/>
      <c r="Z33" s="47"/>
      <c r="AA33" s="46"/>
      <c r="AB33" s="9">
        <v>13.1</v>
      </c>
      <c r="AC33" s="52">
        <v>13.2</v>
      </c>
      <c r="AD33" s="47"/>
      <c r="AE33" s="46"/>
      <c r="AF33" s="10">
        <v>13.2</v>
      </c>
    </row>
    <row r="34" spans="5:37" ht="20.25" customHeight="1" x14ac:dyDescent="0.25">
      <c r="E34" s="48" t="s">
        <v>662</v>
      </c>
      <c r="F34" s="47"/>
      <c r="G34" s="47"/>
      <c r="H34" s="47"/>
      <c r="I34" s="49"/>
      <c r="J34" s="80">
        <v>0.5</v>
      </c>
      <c r="K34" s="46"/>
      <c r="L34" s="80">
        <v>0.5</v>
      </c>
      <c r="M34" s="46"/>
      <c r="N34" s="80">
        <v>0.5</v>
      </c>
      <c r="O34" s="46"/>
      <c r="P34" s="80">
        <v>0.5</v>
      </c>
      <c r="Q34" s="47"/>
      <c r="R34" s="46"/>
      <c r="S34" s="80">
        <v>0.5</v>
      </c>
      <c r="T34" s="46"/>
      <c r="U34" s="80">
        <v>0.6</v>
      </c>
      <c r="V34" s="46"/>
      <c r="W34" s="80">
        <v>0.6</v>
      </c>
      <c r="X34" s="47"/>
      <c r="Y34" s="47"/>
      <c r="Z34" s="47"/>
      <c r="AA34" s="46"/>
      <c r="AB34" s="5">
        <v>0.7</v>
      </c>
      <c r="AC34" s="45">
        <v>0.7</v>
      </c>
      <c r="AD34" s="47"/>
      <c r="AE34" s="46"/>
      <c r="AF34" s="6">
        <v>0.7</v>
      </c>
    </row>
    <row r="35" spans="5:37" ht="20.25" customHeight="1" x14ac:dyDescent="0.25">
      <c r="E35" s="48" t="s">
        <v>663</v>
      </c>
      <c r="F35" s="47"/>
      <c r="G35" s="47"/>
      <c r="H35" s="47"/>
      <c r="I35" s="49"/>
      <c r="J35" s="80" t="s">
        <v>1345</v>
      </c>
      <c r="K35" s="46"/>
      <c r="L35" s="80" t="s">
        <v>1345</v>
      </c>
      <c r="M35" s="46"/>
      <c r="N35" s="80" t="s">
        <v>1345</v>
      </c>
      <c r="O35" s="46"/>
      <c r="P35" s="80" t="s">
        <v>1345</v>
      </c>
      <c r="Q35" s="47"/>
      <c r="R35" s="46"/>
      <c r="S35" s="80" t="s">
        <v>1345</v>
      </c>
      <c r="T35" s="46"/>
      <c r="U35" s="80" t="s">
        <v>1345</v>
      </c>
      <c r="V35" s="46"/>
      <c r="W35" s="80" t="s">
        <v>1345</v>
      </c>
      <c r="X35" s="47"/>
      <c r="Y35" s="47"/>
      <c r="Z35" s="47"/>
      <c r="AA35" s="46"/>
      <c r="AB35" s="5" t="s">
        <v>1345</v>
      </c>
      <c r="AC35" s="45" t="s">
        <v>1345</v>
      </c>
      <c r="AD35" s="47"/>
      <c r="AE35" s="46"/>
      <c r="AF35" s="6" t="s">
        <v>1345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7"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phA3r3BNUfk9ILDHpTdRzQ028eZ3Q//Giirdr45Qy4cJ2ZFwu8Ne/uTHisal3FMtw2JoEn7f6pcuHxQLaB5YQ==" saltValue="VZaEDbwlR0LrKjXn2voq7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FF5C246-D204-4FBD-BD3C-6E587016DED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STTO - Stanthorpe Town (33/11kV)</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J53"/>
  <sheetViews>
    <sheetView showGridLines="0" topLeftCell="A28" zoomScale="160" zoomScaleNormal="160" workbookViewId="0">
      <selection activeCell="AL43" sqref="AL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778</v>
      </c>
      <c r="J3" s="69"/>
      <c r="K3" s="69"/>
      <c r="L3" s="69"/>
      <c r="M3" s="69"/>
      <c r="N3" s="69"/>
      <c r="O3" s="69"/>
      <c r="P3" s="69"/>
      <c r="Q3" s="69"/>
      <c r="R3" s="69"/>
      <c r="S3" s="69"/>
      <c r="V3" s="71" t="s">
        <v>645</v>
      </c>
      <c r="W3" s="69"/>
      <c r="Y3" s="72" t="s">
        <v>730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13.9</v>
      </c>
      <c r="K26" s="46"/>
      <c r="L26" s="81">
        <v>13.9</v>
      </c>
      <c r="M26" s="46"/>
      <c r="N26" s="81">
        <v>13.9</v>
      </c>
      <c r="O26" s="46"/>
      <c r="P26" s="81">
        <v>13.9</v>
      </c>
      <c r="Q26" s="47"/>
      <c r="R26" s="46"/>
      <c r="S26" s="81">
        <v>13.9</v>
      </c>
      <c r="T26" s="46"/>
      <c r="U26" s="81">
        <v>16.5</v>
      </c>
      <c r="V26" s="46"/>
      <c r="W26" s="81">
        <v>16.5</v>
      </c>
      <c r="X26" s="47"/>
      <c r="Y26" s="47"/>
      <c r="Z26" s="47"/>
      <c r="AA26" s="46"/>
      <c r="AB26" s="3">
        <v>16.5</v>
      </c>
      <c r="AC26" s="50">
        <v>16.5</v>
      </c>
      <c r="AD26" s="47"/>
      <c r="AE26" s="46"/>
      <c r="AF26" s="4">
        <v>16.5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4.7</v>
      </c>
      <c r="K28" s="46"/>
      <c r="L28" s="81">
        <v>4.5999999999999996</v>
      </c>
      <c r="M28" s="46"/>
      <c r="N28" s="81">
        <v>4.5999999999999996</v>
      </c>
      <c r="O28" s="46"/>
      <c r="P28" s="81">
        <v>4.5999999999999996</v>
      </c>
      <c r="Q28" s="47"/>
      <c r="R28" s="46"/>
      <c r="S28" s="81">
        <v>4.5999999999999996</v>
      </c>
      <c r="T28" s="46"/>
      <c r="U28" s="81">
        <v>4.0999999999999996</v>
      </c>
      <c r="V28" s="46"/>
      <c r="W28" s="81">
        <v>4.0999999999999996</v>
      </c>
      <c r="X28" s="47"/>
      <c r="Y28" s="47"/>
      <c r="Z28" s="47"/>
      <c r="AA28" s="46"/>
      <c r="AB28" s="3">
        <v>4</v>
      </c>
      <c r="AC28" s="50">
        <v>4</v>
      </c>
      <c r="AD28" s="47"/>
      <c r="AE28" s="46"/>
      <c r="AF28" s="4">
        <v>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0.98099999999999998</v>
      </c>
      <c r="V31" s="46"/>
      <c r="W31" s="83">
        <v>0.98099999999999998</v>
      </c>
      <c r="X31" s="47"/>
      <c r="Y31" s="47"/>
      <c r="Z31" s="47"/>
      <c r="AA31" s="46"/>
      <c r="AB31" s="7">
        <v>0.98099999999999998</v>
      </c>
      <c r="AC31" s="53">
        <v>0.98099999999999998</v>
      </c>
      <c r="AD31" s="47"/>
      <c r="AE31" s="46"/>
      <c r="AF31" s="8">
        <v>0.98099999999999998</v>
      </c>
    </row>
    <row r="32" spans="4:32" ht="13.15" customHeight="1" x14ac:dyDescent="0.25">
      <c r="E32" s="48" t="s">
        <v>329</v>
      </c>
      <c r="F32" s="47"/>
      <c r="G32" s="47"/>
      <c r="H32" s="47"/>
      <c r="I32" s="49"/>
      <c r="J32" s="81">
        <v>8.1</v>
      </c>
      <c r="K32" s="46"/>
      <c r="L32" s="81">
        <v>8.1</v>
      </c>
      <c r="M32" s="46"/>
      <c r="N32" s="81">
        <v>8.1</v>
      </c>
      <c r="O32" s="46"/>
      <c r="P32" s="81">
        <v>8.1</v>
      </c>
      <c r="Q32" s="47"/>
      <c r="R32" s="46"/>
      <c r="S32" s="81">
        <v>8.1</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2" ht="13.15" customHeight="1" x14ac:dyDescent="0.25">
      <c r="E33" s="51" t="s">
        <v>331</v>
      </c>
      <c r="F33" s="47"/>
      <c r="G33" s="47"/>
      <c r="H33" s="47"/>
      <c r="I33" s="49"/>
      <c r="J33" s="82">
        <v>4.4000000000000004</v>
      </c>
      <c r="K33" s="46"/>
      <c r="L33" s="82">
        <v>4.4000000000000004</v>
      </c>
      <c r="M33" s="46"/>
      <c r="N33" s="82">
        <v>4.4000000000000004</v>
      </c>
      <c r="O33" s="46"/>
      <c r="P33" s="82">
        <v>4.4000000000000004</v>
      </c>
      <c r="Q33" s="47"/>
      <c r="R33" s="46"/>
      <c r="S33" s="82">
        <v>4.4000000000000004</v>
      </c>
      <c r="T33" s="46"/>
      <c r="U33" s="82">
        <v>3.9</v>
      </c>
      <c r="V33" s="46"/>
      <c r="W33" s="82">
        <v>3.9</v>
      </c>
      <c r="X33" s="47"/>
      <c r="Y33" s="47"/>
      <c r="Z33" s="47"/>
      <c r="AA33" s="46"/>
      <c r="AB33" s="9">
        <v>3.9</v>
      </c>
      <c r="AC33" s="52">
        <v>3.9</v>
      </c>
      <c r="AD33" s="47"/>
      <c r="AE33" s="46"/>
      <c r="AF33" s="10">
        <v>3.8</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LkjuXdSkyAW6c9Uwsn3qH9djpSeBIaa0yhXIeXnLdcevreejVT4lDDVcbsQmgfLbhW/2orvMZ0hRSLH1owrzw==" saltValue="w/fobKC72K7S/MgkrTBVM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7238895-A879-4990-BB03-77936D268B7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BLAK - Blackall (66/22kV)</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AJ53"/>
  <sheetViews>
    <sheetView showGridLines="0" topLeftCell="A31"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1751</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1753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1754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76.7</v>
      </c>
      <c r="K26" s="46"/>
      <c r="L26" s="81">
        <v>76.7</v>
      </c>
      <c r="M26" s="46"/>
      <c r="N26" s="81">
        <v>76.7</v>
      </c>
      <c r="O26" s="46"/>
      <c r="P26" s="81">
        <v>76.7</v>
      </c>
      <c r="Q26" s="47"/>
      <c r="R26" s="46"/>
      <c r="S26" s="81">
        <v>76.7</v>
      </c>
      <c r="T26" s="46"/>
      <c r="U26" s="81">
        <v>81.599999999999994</v>
      </c>
      <c r="V26" s="46"/>
      <c r="W26" s="81">
        <v>81.599999999999994</v>
      </c>
      <c r="X26" s="47"/>
      <c r="Y26" s="47"/>
      <c r="Z26" s="47"/>
      <c r="AA26" s="46"/>
      <c r="AB26" s="3">
        <v>81.599999999999994</v>
      </c>
      <c r="AC26" s="50">
        <v>81.599999999999994</v>
      </c>
      <c r="AD26" s="47"/>
      <c r="AE26" s="46"/>
      <c r="AF26" s="4">
        <v>81.599999999999994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27.3</v>
      </c>
      <c r="K28" s="46"/>
      <c r="L28" s="81">
        <v>27.4</v>
      </c>
      <c r="M28" s="46"/>
      <c r="N28" s="81">
        <v>13.8</v>
      </c>
      <c r="O28" s="46"/>
      <c r="P28" s="81">
        <v>14.2</v>
      </c>
      <c r="Q28" s="47"/>
      <c r="R28" s="46"/>
      <c r="S28" s="81">
        <v>14.9</v>
      </c>
      <c r="T28" s="46"/>
      <c r="U28" s="81">
        <v>26.3</v>
      </c>
      <c r="V28" s="46"/>
      <c r="W28" s="81">
        <v>26.5</v>
      </c>
      <c r="X28" s="47"/>
      <c r="Y28" s="47"/>
      <c r="Z28" s="47"/>
      <c r="AA28" s="46"/>
      <c r="AB28" s="3">
        <v>26.8</v>
      </c>
      <c r="AC28" s="50">
        <v>12.5</v>
      </c>
      <c r="AD28" s="47"/>
      <c r="AE28" s="46"/>
      <c r="AF28" s="4">
        <v>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v>
      </c>
      <c r="K31" s="46"/>
      <c r="L31" s="83">
        <v>0.97</v>
      </c>
      <c r="M31" s="46"/>
      <c r="N31" s="83">
        <v>0.97</v>
      </c>
      <c r="O31" s="46"/>
      <c r="P31" s="83">
        <v>0.97</v>
      </c>
      <c r="Q31" s="47"/>
      <c r="R31" s="46"/>
      <c r="S31" s="83">
        <v>0.97</v>
      </c>
      <c r="T31" s="46"/>
      <c r="U31" s="83">
        <v>0.96399999999999997</v>
      </c>
      <c r="V31" s="46"/>
      <c r="W31" s="83">
        <v>0.96399999999999997</v>
      </c>
      <c r="X31" s="47"/>
      <c r="Y31" s="47"/>
      <c r="Z31" s="47"/>
      <c r="AA31" s="46"/>
      <c r="AB31" s="7">
        <v>0.96399999999999997</v>
      </c>
      <c r="AC31" s="53">
        <v>0.96399999999999997</v>
      </c>
      <c r="AD31" s="47"/>
      <c r="AE31" s="46"/>
      <c r="AF31" s="8">
        <v>0.96399999999999997</v>
      </c>
    </row>
    <row r="32" spans="4:32" ht="13.15" customHeight="1" x14ac:dyDescent="0.25">
      <c r="E32" s="48" t="s">
        <v>329</v>
      </c>
      <c r="F32" s="47"/>
      <c r="G32" s="47"/>
      <c r="H32" s="47"/>
      <c r="I32" s="49"/>
      <c r="J32" s="81">
        <v>45.5</v>
      </c>
      <c r="K32" s="46"/>
      <c r="L32" s="81">
        <v>45.5</v>
      </c>
      <c r="M32" s="46"/>
      <c r="N32" s="81">
        <v>45.5</v>
      </c>
      <c r="O32" s="46"/>
      <c r="P32" s="81">
        <v>45.5</v>
      </c>
      <c r="Q32" s="47"/>
      <c r="R32" s="46"/>
      <c r="S32" s="81">
        <v>45.5</v>
      </c>
      <c r="T32" s="46"/>
      <c r="U32" s="81">
        <v>47.2</v>
      </c>
      <c r="V32" s="46"/>
      <c r="W32" s="81">
        <v>47.2</v>
      </c>
      <c r="X32" s="47"/>
      <c r="Y32" s="47"/>
      <c r="Z32" s="47"/>
      <c r="AA32" s="46"/>
      <c r="AB32" s="3">
        <v>47.2</v>
      </c>
      <c r="AC32" s="50">
        <v>47.2</v>
      </c>
      <c r="AD32" s="47"/>
      <c r="AE32" s="46"/>
      <c r="AF32" s="4">
        <v>47.2</v>
      </c>
    </row>
    <row r="33" spans="5:32" ht="13.15" customHeight="1" x14ac:dyDescent="0.25">
      <c r="E33" s="51" t="s">
        <v>331</v>
      </c>
      <c r="F33" s="47"/>
      <c r="G33" s="47"/>
      <c r="H33" s="47"/>
      <c r="I33" s="49"/>
      <c r="J33" s="82">
        <v>26.7</v>
      </c>
      <c r="K33" s="46"/>
      <c r="L33" s="82">
        <v>26.7</v>
      </c>
      <c r="M33" s="46"/>
      <c r="N33" s="82">
        <v>13.1</v>
      </c>
      <c r="O33" s="46"/>
      <c r="P33" s="82">
        <v>13.5</v>
      </c>
      <c r="Q33" s="47"/>
      <c r="R33" s="46"/>
      <c r="S33" s="82">
        <v>14.2</v>
      </c>
      <c r="T33" s="46"/>
      <c r="U33" s="82">
        <v>25.3</v>
      </c>
      <c r="V33" s="46"/>
      <c r="W33" s="82">
        <v>25.5</v>
      </c>
      <c r="X33" s="47"/>
      <c r="Y33" s="47"/>
      <c r="Z33" s="47"/>
      <c r="AA33" s="46"/>
      <c r="AB33" s="9">
        <v>25.8</v>
      </c>
      <c r="AC33" s="52">
        <v>11.5</v>
      </c>
      <c r="AD33" s="47"/>
      <c r="AE33" s="46"/>
      <c r="AF33" s="10">
        <v>12</v>
      </c>
    </row>
    <row r="34" spans="5:32" ht="20.25" customHeight="1" x14ac:dyDescent="0.25">
      <c r="E34" s="48" t="s">
        <v>662</v>
      </c>
      <c r="F34" s="47"/>
      <c r="G34" s="47"/>
      <c r="H34" s="47"/>
      <c r="I34" s="49"/>
      <c r="J34" s="80">
        <v>1.3</v>
      </c>
      <c r="K34" s="46"/>
      <c r="L34" s="80">
        <v>1.3</v>
      </c>
      <c r="M34" s="46"/>
      <c r="N34" s="80">
        <v>0.7</v>
      </c>
      <c r="O34" s="46"/>
      <c r="P34" s="80">
        <v>0.7</v>
      </c>
      <c r="Q34" s="47"/>
      <c r="R34" s="46"/>
      <c r="S34" s="80">
        <v>0.7</v>
      </c>
      <c r="T34" s="46"/>
      <c r="U34" s="80">
        <v>1.3</v>
      </c>
      <c r="V34" s="46"/>
      <c r="W34" s="80">
        <v>1.3</v>
      </c>
      <c r="X34" s="47"/>
      <c r="Y34" s="47"/>
      <c r="Z34" s="47"/>
      <c r="AA34" s="46"/>
      <c r="AB34" s="5">
        <v>1.3</v>
      </c>
      <c r="AC34" s="45">
        <v>0.6</v>
      </c>
      <c r="AD34" s="47"/>
      <c r="AE34" s="46"/>
      <c r="AF34" s="6">
        <v>0.6</v>
      </c>
    </row>
    <row r="35" spans="5:32" ht="20.25" customHeight="1" x14ac:dyDescent="0.25">
      <c r="E35" s="48" t="s">
        <v>663</v>
      </c>
      <c r="F35" s="47"/>
      <c r="G35" s="47"/>
      <c r="H35" s="47"/>
      <c r="I35" s="49"/>
      <c r="J35" s="80" t="s">
        <v>1755</v>
      </c>
      <c r="K35" s="46"/>
      <c r="L35" s="80" t="s">
        <v>1755</v>
      </c>
      <c r="M35" s="46"/>
      <c r="N35" s="80" t="s">
        <v>1755</v>
      </c>
      <c r="O35" s="46"/>
      <c r="P35" s="80" t="s">
        <v>1755</v>
      </c>
      <c r="Q35" s="47"/>
      <c r="R35" s="46"/>
      <c r="S35" s="80" t="s">
        <v>1755</v>
      </c>
      <c r="T35" s="46"/>
      <c r="U35" s="80" t="s">
        <v>1755</v>
      </c>
      <c r="V35" s="46"/>
      <c r="W35" s="80" t="s">
        <v>1755</v>
      </c>
      <c r="X35" s="47"/>
      <c r="Y35" s="47"/>
      <c r="Z35" s="47"/>
      <c r="AA35" s="46"/>
      <c r="AB35" s="5" t="s">
        <v>1755</v>
      </c>
      <c r="AC35" s="45" t="s">
        <v>1755</v>
      </c>
      <c r="AD35" s="47"/>
      <c r="AE35" s="46"/>
      <c r="AF35" s="6" t="s">
        <v>1755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42</v>
      </c>
      <c r="K43" s="46"/>
      <c r="L43" s="81">
        <v>42</v>
      </c>
      <c r="M43" s="46"/>
      <c r="N43" s="81">
        <v>42</v>
      </c>
      <c r="O43" s="46"/>
      <c r="P43" s="81">
        <v>42</v>
      </c>
      <c r="Q43" s="47"/>
      <c r="R43" s="46"/>
      <c r="S43" s="81">
        <v>42</v>
      </c>
      <c r="T43" s="46"/>
      <c r="U43" s="81">
        <v>42</v>
      </c>
      <c r="V43" s="46"/>
      <c r="W43" s="81">
        <v>42</v>
      </c>
      <c r="X43" s="47"/>
      <c r="Y43" s="47"/>
      <c r="Z43" s="47"/>
      <c r="AA43" s="46"/>
      <c r="AB43" s="3">
        <v>42</v>
      </c>
      <c r="AC43" s="50">
        <v>42</v>
      </c>
      <c r="AD43" s="47"/>
      <c r="AE43" s="46"/>
      <c r="AF43" s="4">
        <v>42</v>
      </c>
    </row>
    <row r="44" spans="5:32"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GCU4k8RyhAxYfkQY5DPd4LQI8njRlok/yCKivklkth82jF2IItr9+1/RocX8Ium6WLQ5Q2cWD4udOnc4hclMQ==" saltValue="nhHKLx8YFQhpkxfABNYMz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D7D0C2C-C308-49A9-ACDD-2B6F576B009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STUA - Stuart (66/11kV)</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B1:AJ51"/>
  <sheetViews>
    <sheetView showGridLines="0"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1756</v>
      </c>
      <c r="I3" s="69"/>
      <c r="J3" s="69"/>
      <c r="K3" s="69"/>
      <c r="L3" s="69"/>
      <c r="M3" s="69"/>
      <c r="N3" s="69"/>
      <c r="O3" s="69"/>
      <c r="P3" s="69"/>
      <c r="Q3" s="69"/>
      <c r="R3" s="69"/>
      <c r="U3" s="71" t="s">
        <v>645</v>
      </c>
      <c r="V3" s="69"/>
      <c r="X3" s="72" t="s">
        <v>1757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1758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1759</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1760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130.30000000000001</v>
      </c>
      <c r="J24" s="46"/>
      <c r="K24" s="81">
        <v>130.30000000000001</v>
      </c>
      <c r="L24" s="46"/>
      <c r="M24" s="81">
        <v>130.30000000000001</v>
      </c>
      <c r="N24" s="46"/>
      <c r="O24" s="81">
        <v>130.30000000000001</v>
      </c>
      <c r="P24" s="47"/>
      <c r="Q24" s="46"/>
      <c r="R24" s="81">
        <v>130.30000000000001</v>
      </c>
      <c r="S24" s="46"/>
      <c r="T24" s="81">
        <v>149.69999999999999</v>
      </c>
      <c r="U24" s="46"/>
      <c r="V24" s="81">
        <v>149.69999999999999</v>
      </c>
      <c r="W24" s="47"/>
      <c r="X24" s="47"/>
      <c r="Y24" s="47"/>
      <c r="Z24" s="46"/>
      <c r="AA24" s="3">
        <v>149.69999999999999</v>
      </c>
      <c r="AB24" s="50">
        <v>149.69999999999999</v>
      </c>
      <c r="AC24" s="47"/>
      <c r="AD24" s="46"/>
      <c r="AE24" s="4">
        <v>149.69999999999999</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32.200000000000003</v>
      </c>
      <c r="J26" s="46"/>
      <c r="K26" s="81">
        <v>33.1</v>
      </c>
      <c r="L26" s="46"/>
      <c r="M26" s="81">
        <v>33</v>
      </c>
      <c r="N26" s="46"/>
      <c r="O26" s="81">
        <v>33</v>
      </c>
      <c r="P26" s="47"/>
      <c r="Q26" s="46"/>
      <c r="R26" s="81">
        <v>33.200000000000003</v>
      </c>
      <c r="S26" s="46"/>
      <c r="T26" s="81">
        <v>32.200000000000003</v>
      </c>
      <c r="U26" s="46"/>
      <c r="V26" s="81">
        <v>34.1</v>
      </c>
      <c r="W26" s="47"/>
      <c r="X26" s="47"/>
      <c r="Y26" s="47"/>
      <c r="Z26" s="46"/>
      <c r="AA26" s="3">
        <v>34.799999999999997</v>
      </c>
      <c r="AB26" s="50">
        <v>34.799999999999997</v>
      </c>
      <c r="AC26" s="47"/>
      <c r="AD26" s="46"/>
      <c r="AE26" s="4">
        <v>34.9</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0.98499999999999999</v>
      </c>
      <c r="J29" s="46"/>
      <c r="K29" s="83">
        <v>0.98499999999999999</v>
      </c>
      <c r="L29" s="46"/>
      <c r="M29" s="83">
        <v>0.98499999999999999</v>
      </c>
      <c r="N29" s="46"/>
      <c r="O29" s="83">
        <v>0.98499999999999999</v>
      </c>
      <c r="P29" s="47"/>
      <c r="Q29" s="46"/>
      <c r="R29" s="83">
        <v>0.98499999999999999</v>
      </c>
      <c r="S29" s="46"/>
      <c r="T29" s="83">
        <v>0.99</v>
      </c>
      <c r="U29" s="46"/>
      <c r="V29" s="83">
        <v>0.98899999999999999</v>
      </c>
      <c r="W29" s="47"/>
      <c r="X29" s="47"/>
      <c r="Y29" s="47"/>
      <c r="Z29" s="46"/>
      <c r="AA29" s="7">
        <v>0.98899999999999999</v>
      </c>
      <c r="AB29" s="53">
        <v>0.98899999999999999</v>
      </c>
      <c r="AC29" s="47"/>
      <c r="AD29" s="46"/>
      <c r="AE29" s="8">
        <v>0.98899999999999999</v>
      </c>
    </row>
    <row r="30" spans="4:31" ht="13.15" customHeight="1" x14ac:dyDescent="0.25">
      <c r="E30" s="48" t="s">
        <v>329</v>
      </c>
      <c r="F30" s="47"/>
      <c r="G30" s="47"/>
      <c r="H30" s="49"/>
      <c r="I30" s="81">
        <v>74.400000000000006</v>
      </c>
      <c r="J30" s="46"/>
      <c r="K30" s="81">
        <v>74.400000000000006</v>
      </c>
      <c r="L30" s="46"/>
      <c r="M30" s="81">
        <v>74.400000000000006</v>
      </c>
      <c r="N30" s="46"/>
      <c r="O30" s="81">
        <v>74.400000000000006</v>
      </c>
      <c r="P30" s="47"/>
      <c r="Q30" s="46"/>
      <c r="R30" s="81">
        <v>74.400000000000006</v>
      </c>
      <c r="S30" s="46"/>
      <c r="T30" s="81">
        <v>85.5</v>
      </c>
      <c r="U30" s="46"/>
      <c r="V30" s="81">
        <v>85.5</v>
      </c>
      <c r="W30" s="47"/>
      <c r="X30" s="47"/>
      <c r="Y30" s="47"/>
      <c r="Z30" s="46"/>
      <c r="AA30" s="3">
        <v>85.5</v>
      </c>
      <c r="AB30" s="50">
        <v>85.5</v>
      </c>
      <c r="AC30" s="47"/>
      <c r="AD30" s="46"/>
      <c r="AE30" s="4">
        <v>85.5</v>
      </c>
    </row>
    <row r="31" spans="4:31" ht="13.15" customHeight="1" x14ac:dyDescent="0.25">
      <c r="E31" s="51" t="s">
        <v>331</v>
      </c>
      <c r="F31" s="47"/>
      <c r="G31" s="47"/>
      <c r="H31" s="49"/>
      <c r="I31" s="82">
        <v>30.3</v>
      </c>
      <c r="J31" s="46"/>
      <c r="K31" s="82">
        <v>31.2</v>
      </c>
      <c r="L31" s="46"/>
      <c r="M31" s="82">
        <v>31.1</v>
      </c>
      <c r="N31" s="46"/>
      <c r="O31" s="82">
        <v>31.1</v>
      </c>
      <c r="P31" s="47"/>
      <c r="Q31" s="46"/>
      <c r="R31" s="82">
        <v>31.3</v>
      </c>
      <c r="S31" s="46"/>
      <c r="T31" s="82">
        <v>30.3</v>
      </c>
      <c r="U31" s="46"/>
      <c r="V31" s="82">
        <v>32.200000000000003</v>
      </c>
      <c r="W31" s="47"/>
      <c r="X31" s="47"/>
      <c r="Y31" s="47"/>
      <c r="Z31" s="46"/>
      <c r="AA31" s="9">
        <v>32.9</v>
      </c>
      <c r="AB31" s="52">
        <v>32.9</v>
      </c>
      <c r="AC31" s="47"/>
      <c r="AD31" s="46"/>
      <c r="AE31" s="10">
        <v>33</v>
      </c>
    </row>
    <row r="32" spans="4:31" ht="20.25" customHeight="1" x14ac:dyDescent="0.25">
      <c r="E32" s="48" t="s">
        <v>662</v>
      </c>
      <c r="F32" s="47"/>
      <c r="G32" s="47"/>
      <c r="H32" s="49"/>
      <c r="I32" s="80">
        <v>1.5</v>
      </c>
      <c r="J32" s="46"/>
      <c r="K32" s="80">
        <v>1.6</v>
      </c>
      <c r="L32" s="46"/>
      <c r="M32" s="80">
        <v>1.6</v>
      </c>
      <c r="N32" s="46"/>
      <c r="O32" s="80">
        <v>1.6</v>
      </c>
      <c r="P32" s="47"/>
      <c r="Q32" s="46"/>
      <c r="R32" s="80">
        <v>1.6</v>
      </c>
      <c r="S32" s="46"/>
      <c r="T32" s="80">
        <v>1.5</v>
      </c>
      <c r="U32" s="46"/>
      <c r="V32" s="80">
        <v>1.6</v>
      </c>
      <c r="W32" s="47"/>
      <c r="X32" s="47"/>
      <c r="Y32" s="47"/>
      <c r="Z32" s="46"/>
      <c r="AA32" s="5">
        <v>1.6</v>
      </c>
      <c r="AB32" s="45">
        <v>1.6</v>
      </c>
      <c r="AC32" s="47"/>
      <c r="AD32" s="46"/>
      <c r="AE32" s="6">
        <v>1.7</v>
      </c>
    </row>
    <row r="33" spans="5:36" ht="20.25" customHeight="1" x14ac:dyDescent="0.25">
      <c r="E33" s="48" t="s">
        <v>663</v>
      </c>
      <c r="F33" s="47"/>
      <c r="G33" s="47"/>
      <c r="H33" s="49"/>
      <c r="I33" s="80" t="s">
        <v>864</v>
      </c>
      <c r="J33" s="46"/>
      <c r="K33" s="80" t="s">
        <v>864</v>
      </c>
      <c r="L33" s="46"/>
      <c r="M33" s="80" t="s">
        <v>864</v>
      </c>
      <c r="N33" s="46"/>
      <c r="O33" s="80" t="s">
        <v>864</v>
      </c>
      <c r="P33" s="47"/>
      <c r="Q33" s="46"/>
      <c r="R33" s="80" t="s">
        <v>864</v>
      </c>
      <c r="S33" s="46"/>
      <c r="T33" s="80" t="s">
        <v>864</v>
      </c>
      <c r="U33" s="46"/>
      <c r="V33" s="80" t="s">
        <v>864</v>
      </c>
      <c r="W33" s="47"/>
      <c r="X33" s="47"/>
      <c r="Y33" s="47"/>
      <c r="Z33" s="46"/>
      <c r="AA33" s="5" t="s">
        <v>864</v>
      </c>
      <c r="AB33" s="45" t="s">
        <v>864</v>
      </c>
      <c r="AC33" s="47"/>
      <c r="AD33" s="46"/>
      <c r="AE33" s="6" t="s">
        <v>864</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100</v>
      </c>
      <c r="J41" s="46"/>
      <c r="K41" s="81">
        <v>100</v>
      </c>
      <c r="L41" s="46"/>
      <c r="M41" s="81">
        <v>100</v>
      </c>
      <c r="N41" s="46"/>
      <c r="O41" s="81">
        <v>100</v>
      </c>
      <c r="P41" s="47"/>
      <c r="Q41" s="46"/>
      <c r="R41" s="81">
        <v>100</v>
      </c>
      <c r="S41" s="46"/>
      <c r="T41" s="81">
        <v>100</v>
      </c>
      <c r="U41" s="46"/>
      <c r="V41" s="81">
        <v>100</v>
      </c>
      <c r="W41" s="47"/>
      <c r="X41" s="47"/>
      <c r="Y41" s="47"/>
      <c r="Z41" s="46"/>
      <c r="AA41" s="3">
        <v>100</v>
      </c>
      <c r="AB41" s="50">
        <v>100</v>
      </c>
      <c r="AC41" s="47"/>
      <c r="AD41" s="46"/>
      <c r="AE41" s="4">
        <v>100</v>
      </c>
    </row>
    <row r="42" spans="5:36" ht="20.100000000000001" customHeight="1" x14ac:dyDescent="0.25">
      <c r="E42" s="48" t="s">
        <v>310</v>
      </c>
      <c r="F42" s="47"/>
      <c r="G42" s="47"/>
      <c r="H42" s="49"/>
      <c r="I42" s="81">
        <v>50</v>
      </c>
      <c r="J42" s="46"/>
      <c r="K42" s="81">
        <v>50</v>
      </c>
      <c r="L42" s="46"/>
      <c r="M42" s="81">
        <v>50</v>
      </c>
      <c r="N42" s="46"/>
      <c r="O42" s="81">
        <v>50</v>
      </c>
      <c r="P42" s="47"/>
      <c r="Q42" s="46"/>
      <c r="R42" s="81">
        <v>50</v>
      </c>
      <c r="S42" s="46"/>
      <c r="T42" s="81">
        <v>50</v>
      </c>
      <c r="U42" s="46"/>
      <c r="V42" s="81">
        <v>50</v>
      </c>
      <c r="W42" s="47"/>
      <c r="X42" s="47"/>
      <c r="Y42" s="47"/>
      <c r="Z42" s="46"/>
      <c r="AA42" s="3">
        <v>50</v>
      </c>
      <c r="AB42" s="50">
        <v>50</v>
      </c>
      <c r="AC42" s="47"/>
      <c r="AD42" s="46"/>
      <c r="AE42" s="4">
        <v>50</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k++y0MEpaSTPftUK2sCmTSfMFzVcqLphD4pe+QgjoRXCs49569T2PbIkVUMiyM6gkisxhcTllN8WEQZ23o7DIg==" saltValue="+qOoJFgGgWNdJbCnshJza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DF62A104-0E8C-4B43-941A-EAFE791408B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T002 - Dalby East BSP (110/33kV)</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B1:AJ51"/>
  <sheetViews>
    <sheetView showGridLines="0" topLeftCell="A28" zoomScale="145" zoomScaleNormal="145" workbookViewId="0">
      <selection activeCell="AJ41" sqref="AJ41:AL43"/>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1761</v>
      </c>
      <c r="I3" s="69"/>
      <c r="J3" s="69"/>
      <c r="K3" s="69"/>
      <c r="L3" s="69"/>
      <c r="M3" s="69"/>
      <c r="N3" s="69"/>
      <c r="O3" s="69"/>
      <c r="P3" s="69"/>
      <c r="Q3" s="69"/>
      <c r="R3" s="69"/>
      <c r="U3" s="71" t="s">
        <v>645</v>
      </c>
      <c r="V3" s="69"/>
      <c r="X3" s="72" t="s">
        <v>1762</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1763</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707</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1764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120</v>
      </c>
      <c r="J24" s="46"/>
      <c r="K24" s="81">
        <v>120</v>
      </c>
      <c r="L24" s="46"/>
      <c r="M24" s="81">
        <v>120</v>
      </c>
      <c r="N24" s="46"/>
      <c r="O24" s="81">
        <v>120</v>
      </c>
      <c r="P24" s="47"/>
      <c r="Q24" s="46"/>
      <c r="R24" s="81">
        <v>120</v>
      </c>
      <c r="S24" s="46"/>
      <c r="T24" s="81">
        <v>120</v>
      </c>
      <c r="U24" s="46"/>
      <c r="V24" s="81">
        <v>120</v>
      </c>
      <c r="W24" s="47"/>
      <c r="X24" s="47"/>
      <c r="Y24" s="47"/>
      <c r="Z24" s="46"/>
      <c r="AA24" s="3">
        <v>120</v>
      </c>
      <c r="AB24" s="50">
        <v>120</v>
      </c>
      <c r="AC24" s="47"/>
      <c r="AD24" s="46"/>
      <c r="AE24" s="4">
        <v>120</v>
      </c>
    </row>
    <row r="25" spans="4:31" ht="20.25" customHeight="1" x14ac:dyDescent="0.25">
      <c r="E25" s="48" t="s">
        <v>319</v>
      </c>
      <c r="F25" s="47"/>
      <c r="G25" s="47"/>
      <c r="H25" s="49"/>
      <c r="I25" s="81">
        <v>1.5</v>
      </c>
      <c r="J25" s="46"/>
      <c r="K25" s="81">
        <v>1.5</v>
      </c>
      <c r="L25" s="46"/>
      <c r="M25" s="81">
        <v>1.5</v>
      </c>
      <c r="N25" s="46"/>
      <c r="O25" s="81">
        <v>1.5</v>
      </c>
      <c r="P25" s="47"/>
      <c r="Q25" s="46"/>
      <c r="R25" s="81">
        <v>1.5</v>
      </c>
      <c r="S25" s="46"/>
      <c r="T25" s="81">
        <v>1.5</v>
      </c>
      <c r="U25" s="46"/>
      <c r="V25" s="81">
        <v>1.5</v>
      </c>
      <c r="W25" s="47"/>
      <c r="X25" s="47"/>
      <c r="Y25" s="47"/>
      <c r="Z25" s="46"/>
      <c r="AA25" s="3">
        <v>1.5</v>
      </c>
      <c r="AB25" s="50">
        <v>1.5</v>
      </c>
      <c r="AC25" s="47"/>
      <c r="AD25" s="46"/>
      <c r="AE25" s="4">
        <v>1.5</v>
      </c>
    </row>
    <row r="26" spans="4:31" ht="13.15" customHeight="1" x14ac:dyDescent="0.25">
      <c r="E26" s="48" t="s">
        <v>321</v>
      </c>
      <c r="F26" s="47"/>
      <c r="G26" s="47"/>
      <c r="H26" s="49"/>
      <c r="I26" s="81">
        <v>48.7</v>
      </c>
      <c r="J26" s="46"/>
      <c r="K26" s="81">
        <v>49</v>
      </c>
      <c r="L26" s="46"/>
      <c r="M26" s="81">
        <v>49</v>
      </c>
      <c r="N26" s="46"/>
      <c r="O26" s="81">
        <v>49.2</v>
      </c>
      <c r="P26" s="47"/>
      <c r="Q26" s="46"/>
      <c r="R26" s="81">
        <v>49.8</v>
      </c>
      <c r="S26" s="46"/>
      <c r="T26" s="81">
        <v>36.799999999999997</v>
      </c>
      <c r="U26" s="46"/>
      <c r="V26" s="81">
        <v>37.6</v>
      </c>
      <c r="W26" s="47"/>
      <c r="X26" s="47"/>
      <c r="Y26" s="47"/>
      <c r="Z26" s="46"/>
      <c r="AA26" s="3">
        <v>37.5</v>
      </c>
      <c r="AB26" s="50">
        <v>37.6</v>
      </c>
      <c r="AC26" s="47"/>
      <c r="AD26" s="46"/>
      <c r="AE26" s="4">
        <v>37.700000000000003</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0.92800000000000005</v>
      </c>
      <c r="J29" s="46"/>
      <c r="K29" s="83">
        <v>0.92800000000000005</v>
      </c>
      <c r="L29" s="46"/>
      <c r="M29" s="83">
        <v>0.92800000000000005</v>
      </c>
      <c r="N29" s="46"/>
      <c r="O29" s="83">
        <v>0.92800000000000005</v>
      </c>
      <c r="P29" s="47"/>
      <c r="Q29" s="46"/>
      <c r="R29" s="83">
        <v>0.92800000000000005</v>
      </c>
      <c r="S29" s="46"/>
      <c r="T29" s="83">
        <v>0.94799999999999995</v>
      </c>
      <c r="U29" s="46"/>
      <c r="V29" s="83">
        <v>0.94799999999999995</v>
      </c>
      <c r="W29" s="47"/>
      <c r="X29" s="47"/>
      <c r="Y29" s="47"/>
      <c r="Z29" s="46"/>
      <c r="AA29" s="7">
        <v>0.94799999999999995</v>
      </c>
      <c r="AB29" s="53">
        <v>0.94799999999999995</v>
      </c>
      <c r="AC29" s="47"/>
      <c r="AD29" s="46"/>
      <c r="AE29" s="8">
        <v>0.94799999999999995</v>
      </c>
    </row>
    <row r="30" spans="4:31" ht="13.15" customHeight="1" x14ac:dyDescent="0.25">
      <c r="E30" s="48" t="s">
        <v>329</v>
      </c>
      <c r="F30" s="47"/>
      <c r="G30" s="47"/>
      <c r="H30" s="49"/>
      <c r="I30" s="81">
        <v>80</v>
      </c>
      <c r="J30" s="46"/>
      <c r="K30" s="81">
        <v>80</v>
      </c>
      <c r="L30" s="46"/>
      <c r="M30" s="81">
        <v>80</v>
      </c>
      <c r="N30" s="46"/>
      <c r="O30" s="81">
        <v>80</v>
      </c>
      <c r="P30" s="47"/>
      <c r="Q30" s="46"/>
      <c r="R30" s="81">
        <v>80</v>
      </c>
      <c r="S30" s="46"/>
      <c r="T30" s="81">
        <v>80</v>
      </c>
      <c r="U30" s="46"/>
      <c r="V30" s="81">
        <v>80</v>
      </c>
      <c r="W30" s="47"/>
      <c r="X30" s="47"/>
      <c r="Y30" s="47"/>
      <c r="Z30" s="46"/>
      <c r="AA30" s="3">
        <v>80</v>
      </c>
      <c r="AB30" s="50">
        <v>80</v>
      </c>
      <c r="AC30" s="47"/>
      <c r="AD30" s="46"/>
      <c r="AE30" s="4">
        <v>80</v>
      </c>
    </row>
    <row r="31" spans="4:31" ht="13.15" customHeight="1" x14ac:dyDescent="0.25">
      <c r="E31" s="51" t="s">
        <v>331</v>
      </c>
      <c r="F31" s="47"/>
      <c r="G31" s="47"/>
      <c r="H31" s="49"/>
      <c r="I31" s="82">
        <v>45.7</v>
      </c>
      <c r="J31" s="46"/>
      <c r="K31" s="82">
        <v>46.1</v>
      </c>
      <c r="L31" s="46"/>
      <c r="M31" s="82">
        <v>46</v>
      </c>
      <c r="N31" s="46"/>
      <c r="O31" s="82">
        <v>46.2</v>
      </c>
      <c r="P31" s="47"/>
      <c r="Q31" s="46"/>
      <c r="R31" s="82">
        <v>46.8</v>
      </c>
      <c r="S31" s="46"/>
      <c r="T31" s="82">
        <v>34.1</v>
      </c>
      <c r="U31" s="46"/>
      <c r="V31" s="82">
        <v>35</v>
      </c>
      <c r="W31" s="47"/>
      <c r="X31" s="47"/>
      <c r="Y31" s="47"/>
      <c r="Z31" s="46"/>
      <c r="AA31" s="9">
        <v>34.9</v>
      </c>
      <c r="AB31" s="52">
        <v>35</v>
      </c>
      <c r="AC31" s="47"/>
      <c r="AD31" s="46"/>
      <c r="AE31" s="10">
        <v>35</v>
      </c>
    </row>
    <row r="32" spans="4:31" ht="20.25" customHeight="1" x14ac:dyDescent="0.25">
      <c r="E32" s="48" t="s">
        <v>662</v>
      </c>
      <c r="F32" s="47"/>
      <c r="G32" s="47"/>
      <c r="H32" s="49"/>
      <c r="I32" s="80">
        <v>2.2999999999999998</v>
      </c>
      <c r="J32" s="46"/>
      <c r="K32" s="80">
        <v>2.2999999999999998</v>
      </c>
      <c r="L32" s="46"/>
      <c r="M32" s="80">
        <v>2.2999999999999998</v>
      </c>
      <c r="N32" s="46"/>
      <c r="O32" s="80">
        <v>2.2999999999999998</v>
      </c>
      <c r="P32" s="47"/>
      <c r="Q32" s="46"/>
      <c r="R32" s="80">
        <v>2.2999999999999998</v>
      </c>
      <c r="S32" s="46"/>
      <c r="T32" s="80">
        <v>1.7</v>
      </c>
      <c r="U32" s="46"/>
      <c r="V32" s="80">
        <v>1.8</v>
      </c>
      <c r="W32" s="47"/>
      <c r="X32" s="47"/>
      <c r="Y32" s="47"/>
      <c r="Z32" s="46"/>
      <c r="AA32" s="5">
        <v>1.7</v>
      </c>
      <c r="AB32" s="45">
        <v>1.8</v>
      </c>
      <c r="AC32" s="47"/>
      <c r="AD32" s="46"/>
      <c r="AE32" s="6">
        <v>1.8</v>
      </c>
    </row>
    <row r="33" spans="5:36" ht="20.25" customHeight="1" x14ac:dyDescent="0.25">
      <c r="E33" s="48" t="s">
        <v>663</v>
      </c>
      <c r="F33" s="47"/>
      <c r="G33" s="47"/>
      <c r="H33" s="49"/>
      <c r="I33" s="80" t="s">
        <v>747</v>
      </c>
      <c r="J33" s="46"/>
      <c r="K33" s="80" t="s">
        <v>747</v>
      </c>
      <c r="L33" s="46"/>
      <c r="M33" s="80" t="s">
        <v>747</v>
      </c>
      <c r="N33" s="46"/>
      <c r="O33" s="80" t="s">
        <v>747</v>
      </c>
      <c r="P33" s="47"/>
      <c r="Q33" s="46"/>
      <c r="R33" s="80" t="s">
        <v>747</v>
      </c>
      <c r="S33" s="46"/>
      <c r="T33" s="80" t="s">
        <v>747</v>
      </c>
      <c r="U33" s="46"/>
      <c r="V33" s="80" t="s">
        <v>747</v>
      </c>
      <c r="W33" s="47"/>
      <c r="X33" s="47"/>
      <c r="Y33" s="47"/>
      <c r="Z33" s="46"/>
      <c r="AA33" s="5" t="s">
        <v>747</v>
      </c>
      <c r="AB33" s="45" t="s">
        <v>747</v>
      </c>
      <c r="AC33" s="47"/>
      <c r="AD33" s="46"/>
      <c r="AE33" s="6" t="s">
        <v>747</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6</v>
      </c>
      <c r="J37" s="46"/>
      <c r="K37" s="81">
        <v>6</v>
      </c>
      <c r="L37" s="46"/>
      <c r="M37" s="81">
        <v>6</v>
      </c>
      <c r="N37" s="46"/>
      <c r="O37" s="81">
        <v>6</v>
      </c>
      <c r="P37" s="47"/>
      <c r="Q37" s="46"/>
      <c r="R37" s="81">
        <v>6</v>
      </c>
      <c r="S37" s="46"/>
      <c r="T37" s="81">
        <v>6</v>
      </c>
      <c r="U37" s="46"/>
      <c r="V37" s="81">
        <v>6</v>
      </c>
      <c r="W37" s="47"/>
      <c r="X37" s="47"/>
      <c r="Y37" s="47"/>
      <c r="Z37" s="46"/>
      <c r="AA37" s="3">
        <v>6</v>
      </c>
      <c r="AB37" s="50">
        <v>6</v>
      </c>
      <c r="AC37" s="47"/>
      <c r="AD37" s="46"/>
      <c r="AE37" s="4">
        <v>6</v>
      </c>
    </row>
    <row r="38" spans="5:36" x14ac:dyDescent="0.25">
      <c r="E38" s="48" t="s">
        <v>346</v>
      </c>
      <c r="F38" s="47"/>
      <c r="G38" s="47"/>
      <c r="H38" s="49"/>
      <c r="I38" s="81">
        <v>4</v>
      </c>
      <c r="J38" s="46"/>
      <c r="K38" s="81">
        <v>4</v>
      </c>
      <c r="L38" s="46"/>
      <c r="M38" s="81">
        <v>4</v>
      </c>
      <c r="N38" s="46"/>
      <c r="O38" s="81">
        <v>4</v>
      </c>
      <c r="P38" s="47"/>
      <c r="Q38" s="46"/>
      <c r="R38" s="81">
        <v>4</v>
      </c>
      <c r="S38" s="46"/>
      <c r="T38" s="81">
        <v>4</v>
      </c>
      <c r="U38" s="46"/>
      <c r="V38" s="81">
        <v>4</v>
      </c>
      <c r="W38" s="47"/>
      <c r="X38" s="47"/>
      <c r="Y38" s="47"/>
      <c r="Z38" s="46"/>
      <c r="AA38" s="3">
        <v>4</v>
      </c>
      <c r="AB38" s="50">
        <v>4</v>
      </c>
      <c r="AC38" s="47"/>
      <c r="AD38" s="46"/>
      <c r="AE38" s="4">
        <v>4</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30</v>
      </c>
      <c r="J41" s="46"/>
      <c r="K41" s="81">
        <v>30</v>
      </c>
      <c r="L41" s="46"/>
      <c r="M41" s="81">
        <v>30</v>
      </c>
      <c r="N41" s="46"/>
      <c r="O41" s="81">
        <v>30</v>
      </c>
      <c r="P41" s="47"/>
      <c r="Q41" s="46"/>
      <c r="R41" s="81">
        <v>30</v>
      </c>
      <c r="S41" s="46"/>
      <c r="T41" s="81">
        <v>30</v>
      </c>
      <c r="U41" s="46"/>
      <c r="V41" s="81">
        <v>30</v>
      </c>
      <c r="W41" s="47"/>
      <c r="X41" s="47"/>
      <c r="Y41" s="47"/>
      <c r="Z41" s="46"/>
      <c r="AA41" s="3">
        <v>30</v>
      </c>
      <c r="AB41" s="50">
        <v>30</v>
      </c>
      <c r="AC41" s="47"/>
      <c r="AD41" s="46"/>
      <c r="AE41" s="4">
        <v>30</v>
      </c>
    </row>
    <row r="42" spans="5:36" ht="20.100000000000001" customHeight="1" x14ac:dyDescent="0.25">
      <c r="E42" s="48" t="s">
        <v>310</v>
      </c>
      <c r="F42" s="47"/>
      <c r="G42" s="47"/>
      <c r="H42" s="49"/>
      <c r="I42" s="81">
        <v>15</v>
      </c>
      <c r="J42" s="46"/>
      <c r="K42" s="81">
        <v>15</v>
      </c>
      <c r="L42" s="46"/>
      <c r="M42" s="81">
        <v>15</v>
      </c>
      <c r="N42" s="46"/>
      <c r="O42" s="81">
        <v>15</v>
      </c>
      <c r="P42" s="47"/>
      <c r="Q42" s="46"/>
      <c r="R42" s="81">
        <v>15</v>
      </c>
      <c r="S42" s="46"/>
      <c r="T42" s="81">
        <v>15</v>
      </c>
      <c r="U42" s="46"/>
      <c r="V42" s="81">
        <v>15</v>
      </c>
      <c r="W42" s="47"/>
      <c r="X42" s="47"/>
      <c r="Y42" s="47"/>
      <c r="Z42" s="46"/>
      <c r="AA42" s="3">
        <v>15</v>
      </c>
      <c r="AB42" s="50">
        <v>15</v>
      </c>
      <c r="AC42" s="47"/>
      <c r="AD42" s="46"/>
      <c r="AE42" s="4">
        <v>15</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ZeFPKzzr6TZJc2u0i3hGnpGeWP1oN3viN7c8UfJYwW9BdUs6qhr8jaqseTcaeKOvEDLt9vV7v5bw/Jmeum06aw==" saltValue="PSOSZcQXwBtpz9doNSbAp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2C2704BC-BC70-4742-8DA6-D8DD64BF496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T019 - Gladstone South BSP (132/66kV)</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dimension ref="B1:AI51"/>
  <sheetViews>
    <sheetView showGridLines="0" topLeftCell="A34" zoomScale="145" zoomScaleNormal="145" workbookViewId="0">
      <selection activeCell="E48" sqref="E48"/>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1765</v>
      </c>
      <c r="I3" s="69"/>
      <c r="J3" s="69"/>
      <c r="K3" s="69"/>
      <c r="L3" s="69"/>
      <c r="M3" s="69"/>
      <c r="N3" s="69"/>
      <c r="O3" s="69"/>
      <c r="P3" s="69"/>
      <c r="Q3" s="69"/>
      <c r="R3" s="69"/>
      <c r="U3" s="71" t="s">
        <v>645</v>
      </c>
      <c r="V3" s="69"/>
      <c r="X3" s="72" t="s">
        <v>1766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1767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1768</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1769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120</v>
      </c>
      <c r="J24" s="46"/>
      <c r="K24" s="81">
        <v>120</v>
      </c>
      <c r="L24" s="46"/>
      <c r="M24" s="81">
        <v>120</v>
      </c>
      <c r="N24" s="46"/>
      <c r="O24" s="81">
        <v>120</v>
      </c>
      <c r="P24" s="47"/>
      <c r="Q24" s="46"/>
      <c r="R24" s="81">
        <v>120</v>
      </c>
      <c r="S24" s="46"/>
      <c r="T24" s="81">
        <v>120</v>
      </c>
      <c r="U24" s="46"/>
      <c r="V24" s="81">
        <v>120</v>
      </c>
      <c r="W24" s="47"/>
      <c r="X24" s="47"/>
      <c r="Y24" s="47"/>
      <c r="Z24" s="46"/>
      <c r="AA24" s="3">
        <v>120</v>
      </c>
      <c r="AB24" s="50">
        <v>120</v>
      </c>
      <c r="AC24" s="47"/>
      <c r="AD24" s="46"/>
      <c r="AE24" s="4">
        <v>120</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100.1</v>
      </c>
      <c r="J26" s="46"/>
      <c r="K26" s="81">
        <v>99.9</v>
      </c>
      <c r="L26" s="46"/>
      <c r="M26" s="81">
        <v>101.2</v>
      </c>
      <c r="N26" s="46"/>
      <c r="O26" s="81">
        <v>101.2</v>
      </c>
      <c r="P26" s="47"/>
      <c r="Q26" s="46"/>
      <c r="R26" s="81">
        <v>101.4</v>
      </c>
      <c r="S26" s="46"/>
      <c r="T26" s="81">
        <v>101.7</v>
      </c>
      <c r="U26" s="46"/>
      <c r="V26" s="81">
        <v>101.6</v>
      </c>
      <c r="W26" s="47"/>
      <c r="X26" s="47"/>
      <c r="Y26" s="47"/>
      <c r="Z26" s="46"/>
      <c r="AA26" s="3">
        <v>102.2</v>
      </c>
      <c r="AB26" s="50">
        <v>102.2</v>
      </c>
      <c r="AC26" s="47"/>
      <c r="AD26" s="46"/>
      <c r="AE26" s="4">
        <v>102.1</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0.98499999999999999</v>
      </c>
      <c r="J29" s="46"/>
      <c r="K29" s="83">
        <v>0.98499999999999999</v>
      </c>
      <c r="L29" s="46"/>
      <c r="M29" s="83">
        <v>0.98499999999999999</v>
      </c>
      <c r="N29" s="46"/>
      <c r="O29" s="83">
        <v>0.98499999999999999</v>
      </c>
      <c r="P29" s="47"/>
      <c r="Q29" s="46"/>
      <c r="R29" s="83">
        <v>0.98499999999999999</v>
      </c>
      <c r="S29" s="46"/>
      <c r="T29" s="83">
        <v>0.999</v>
      </c>
      <c r="U29" s="46"/>
      <c r="V29" s="83">
        <v>0.999</v>
      </c>
      <c r="W29" s="47"/>
      <c r="X29" s="47"/>
      <c r="Y29" s="47"/>
      <c r="Z29" s="46"/>
      <c r="AA29" s="7">
        <v>0.999</v>
      </c>
      <c r="AB29" s="53">
        <v>0.999</v>
      </c>
      <c r="AC29" s="47"/>
      <c r="AD29" s="46"/>
      <c r="AE29" s="8">
        <v>0.999</v>
      </c>
    </row>
    <row r="30" spans="4:31" ht="13.15" customHeight="1" x14ac:dyDescent="0.25">
      <c r="E30" s="48" t="s">
        <v>329</v>
      </c>
      <c r="F30" s="47"/>
      <c r="G30" s="47"/>
      <c r="H30" s="49"/>
      <c r="I30" s="81">
        <v>104</v>
      </c>
      <c r="J30" s="46"/>
      <c r="K30" s="81">
        <v>104</v>
      </c>
      <c r="L30" s="46"/>
      <c r="M30" s="81">
        <v>104</v>
      </c>
      <c r="N30" s="46"/>
      <c r="O30" s="81">
        <v>104</v>
      </c>
      <c r="P30" s="47"/>
      <c r="Q30" s="46"/>
      <c r="R30" s="81">
        <v>104</v>
      </c>
      <c r="S30" s="46"/>
      <c r="T30" s="81">
        <v>104</v>
      </c>
      <c r="U30" s="46"/>
      <c r="V30" s="81">
        <v>104</v>
      </c>
      <c r="W30" s="47"/>
      <c r="X30" s="47"/>
      <c r="Y30" s="47"/>
      <c r="Z30" s="46"/>
      <c r="AA30" s="3">
        <v>104</v>
      </c>
      <c r="AB30" s="50">
        <v>104</v>
      </c>
      <c r="AC30" s="47"/>
      <c r="AD30" s="46"/>
      <c r="AE30" s="4">
        <v>104</v>
      </c>
    </row>
    <row r="31" spans="4:31" ht="13.15" customHeight="1" x14ac:dyDescent="0.25">
      <c r="E31" s="51" t="s">
        <v>331</v>
      </c>
      <c r="F31" s="47"/>
      <c r="G31" s="47"/>
      <c r="H31" s="49"/>
      <c r="I31" s="82">
        <v>96.8</v>
      </c>
      <c r="J31" s="46"/>
      <c r="K31" s="82">
        <v>96.6</v>
      </c>
      <c r="L31" s="46"/>
      <c r="M31" s="82">
        <v>97.9</v>
      </c>
      <c r="N31" s="46"/>
      <c r="O31" s="82">
        <v>97.9</v>
      </c>
      <c r="P31" s="47"/>
      <c r="Q31" s="46"/>
      <c r="R31" s="82">
        <v>98.1</v>
      </c>
      <c r="S31" s="46"/>
      <c r="T31" s="82">
        <v>98.2</v>
      </c>
      <c r="U31" s="46"/>
      <c r="V31" s="82">
        <v>98.1</v>
      </c>
      <c r="W31" s="47"/>
      <c r="X31" s="47"/>
      <c r="Y31" s="47"/>
      <c r="Z31" s="46"/>
      <c r="AA31" s="9">
        <v>98.7</v>
      </c>
      <c r="AB31" s="52">
        <v>98.7</v>
      </c>
      <c r="AC31" s="47"/>
      <c r="AD31" s="46"/>
      <c r="AE31" s="10">
        <v>98.6</v>
      </c>
    </row>
    <row r="32" spans="4:31" ht="20.25" customHeight="1" x14ac:dyDescent="0.25">
      <c r="E32" s="48" t="s">
        <v>662</v>
      </c>
      <c r="F32" s="47"/>
      <c r="G32" s="47"/>
      <c r="H32" s="49"/>
      <c r="I32" s="80">
        <v>4.8</v>
      </c>
      <c r="J32" s="46"/>
      <c r="K32" s="80">
        <v>4.8</v>
      </c>
      <c r="L32" s="46"/>
      <c r="M32" s="80">
        <v>4.9000000000000004</v>
      </c>
      <c r="N32" s="46"/>
      <c r="O32" s="80">
        <v>4.9000000000000004</v>
      </c>
      <c r="P32" s="47"/>
      <c r="Q32" s="46"/>
      <c r="R32" s="80">
        <v>4.9000000000000004</v>
      </c>
      <c r="S32" s="46"/>
      <c r="T32" s="80">
        <v>4.9000000000000004</v>
      </c>
      <c r="U32" s="46"/>
      <c r="V32" s="80">
        <v>4.9000000000000004</v>
      </c>
      <c r="W32" s="47"/>
      <c r="X32" s="47"/>
      <c r="Y32" s="47"/>
      <c r="Z32" s="46"/>
      <c r="AA32" s="5">
        <v>4.9000000000000004</v>
      </c>
      <c r="AB32" s="45">
        <v>4.9000000000000004</v>
      </c>
      <c r="AC32" s="47"/>
      <c r="AD32" s="46"/>
      <c r="AE32" s="6">
        <v>4.9000000000000004</v>
      </c>
    </row>
    <row r="33" spans="5:31" ht="20.25" customHeight="1" x14ac:dyDescent="0.25">
      <c r="E33" s="48" t="s">
        <v>663</v>
      </c>
      <c r="F33" s="47"/>
      <c r="G33" s="47"/>
      <c r="H33" s="49"/>
      <c r="I33" s="80" t="s">
        <v>688</v>
      </c>
      <c r="J33" s="46"/>
      <c r="K33" s="80" t="s">
        <v>688</v>
      </c>
      <c r="L33" s="46"/>
      <c r="M33" s="80" t="s">
        <v>688</v>
      </c>
      <c r="N33" s="46"/>
      <c r="O33" s="80" t="s">
        <v>688</v>
      </c>
      <c r="P33" s="47"/>
      <c r="Q33" s="46"/>
      <c r="R33" s="80" t="s">
        <v>688</v>
      </c>
      <c r="S33" s="46"/>
      <c r="T33" s="80" t="s">
        <v>688</v>
      </c>
      <c r="U33" s="46"/>
      <c r="V33" s="80" t="s">
        <v>688</v>
      </c>
      <c r="W33" s="47"/>
      <c r="X33" s="47"/>
      <c r="Y33" s="47"/>
      <c r="Z33" s="46"/>
      <c r="AA33" s="5" t="s">
        <v>688</v>
      </c>
      <c r="AB33" s="45" t="s">
        <v>688</v>
      </c>
      <c r="AC33" s="47"/>
      <c r="AD33" s="46"/>
      <c r="AE33" s="6" t="s">
        <v>688</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6</v>
      </c>
      <c r="J37" s="46"/>
      <c r="K37" s="81">
        <v>6</v>
      </c>
      <c r="L37" s="46"/>
      <c r="M37" s="81">
        <v>6</v>
      </c>
      <c r="N37" s="46"/>
      <c r="O37" s="81">
        <v>6</v>
      </c>
      <c r="P37" s="47"/>
      <c r="Q37" s="46"/>
      <c r="R37" s="81">
        <v>6</v>
      </c>
      <c r="S37" s="46"/>
      <c r="T37" s="81">
        <v>6</v>
      </c>
      <c r="U37" s="46"/>
      <c r="V37" s="81">
        <v>6</v>
      </c>
      <c r="W37" s="47"/>
      <c r="X37" s="47"/>
      <c r="Y37" s="47"/>
      <c r="Z37" s="46"/>
      <c r="AA37" s="3">
        <v>6</v>
      </c>
      <c r="AB37" s="50">
        <v>6</v>
      </c>
      <c r="AC37" s="47"/>
      <c r="AD37" s="46"/>
      <c r="AE37" s="4">
        <v>6</v>
      </c>
    </row>
    <row r="38" spans="5:31" x14ac:dyDescent="0.25">
      <c r="E38" s="48" t="s">
        <v>346</v>
      </c>
      <c r="F38" s="47"/>
      <c r="G38" s="47"/>
      <c r="H38" s="49"/>
      <c r="I38" s="81">
        <v>4</v>
      </c>
      <c r="J38" s="46"/>
      <c r="K38" s="81">
        <v>4</v>
      </c>
      <c r="L38" s="46"/>
      <c r="M38" s="81">
        <v>4</v>
      </c>
      <c r="N38" s="46"/>
      <c r="O38" s="81">
        <v>4</v>
      </c>
      <c r="P38" s="47"/>
      <c r="Q38" s="46"/>
      <c r="R38" s="81">
        <v>4</v>
      </c>
      <c r="S38" s="46"/>
      <c r="T38" s="81">
        <v>4</v>
      </c>
      <c r="U38" s="46"/>
      <c r="V38" s="81">
        <v>4</v>
      </c>
      <c r="W38" s="47"/>
      <c r="X38" s="47"/>
      <c r="Y38" s="47"/>
      <c r="Z38" s="46"/>
      <c r="AA38" s="3">
        <v>4</v>
      </c>
      <c r="AB38" s="50">
        <v>4</v>
      </c>
      <c r="AC38" s="47"/>
      <c r="AD38" s="46"/>
      <c r="AE38" s="4">
        <v>4</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t="s">
        <v>109</v>
      </c>
      <c r="J41" s="46"/>
      <c r="K41" s="81" t="s">
        <v>109</v>
      </c>
      <c r="L41" s="46"/>
      <c r="M41" s="81" t="s">
        <v>109</v>
      </c>
      <c r="N41" s="46"/>
      <c r="O41" s="81" t="s">
        <v>109</v>
      </c>
      <c r="P41" s="47"/>
      <c r="Q41" s="46"/>
      <c r="R41" s="81" t="s">
        <v>109</v>
      </c>
      <c r="S41" s="46"/>
      <c r="T41" s="81" t="s">
        <v>109</v>
      </c>
      <c r="U41" s="46"/>
      <c r="V41" s="81" t="s">
        <v>109</v>
      </c>
      <c r="W41" s="47"/>
      <c r="X41" s="47"/>
      <c r="Y41" s="47"/>
      <c r="Z41" s="46"/>
      <c r="AA41" s="3" t="s">
        <v>109</v>
      </c>
      <c r="AB41" s="50" t="s">
        <v>109</v>
      </c>
      <c r="AC41" s="47"/>
      <c r="AD41" s="46"/>
      <c r="AE41" s="4" t="s">
        <v>109</v>
      </c>
    </row>
    <row r="42" spans="5:31" ht="20.100000000000001" customHeight="1" x14ac:dyDescent="0.25">
      <c r="E42" s="48" t="s">
        <v>310</v>
      </c>
      <c r="F42" s="47"/>
      <c r="G42" s="47"/>
      <c r="H42" s="49"/>
      <c r="I42" s="81" t="s">
        <v>109</v>
      </c>
      <c r="J42" s="46"/>
      <c r="K42" s="81" t="s">
        <v>109</v>
      </c>
      <c r="L42" s="46"/>
      <c r="M42" s="81" t="s">
        <v>109</v>
      </c>
      <c r="N42" s="46"/>
      <c r="O42" s="81" t="s">
        <v>109</v>
      </c>
      <c r="P42" s="47"/>
      <c r="Q42" s="46"/>
      <c r="R42" s="81" t="s">
        <v>109</v>
      </c>
      <c r="S42" s="46"/>
      <c r="T42" s="81" t="s">
        <v>109</v>
      </c>
      <c r="U42" s="46"/>
      <c r="V42" s="81" t="s">
        <v>109</v>
      </c>
      <c r="W42" s="47"/>
      <c r="X42" s="47"/>
      <c r="Y42" s="47"/>
      <c r="Z42" s="46"/>
      <c r="AA42" s="3" t="s">
        <v>109</v>
      </c>
      <c r="AB42" s="50" t="s">
        <v>109</v>
      </c>
      <c r="AC42" s="47"/>
      <c r="AD42" s="46"/>
      <c r="AE42" s="4" t="s">
        <v>109</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0gN44M1yKJkItGC2OkrlGQtrsh0CWk4Ul77JB4+MDOLsa59khQW9tJKMVHM3fm5ndT7WpMs49Xsj7GNnwA+hSw==" saltValue="bpRmpdIExVupOrkOpSQS1Q=="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CFD9F951-E7D1-4ECF-A11B-61B2A5CF5A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T032 - Blackwater BSP (132/66kV)</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B1:AJ51"/>
  <sheetViews>
    <sheetView showGridLines="0" topLeftCell="A22" zoomScale="145" zoomScaleNormal="145" workbookViewId="0">
      <selection activeCell="AJ41" sqref="AJ41:AL44"/>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1770</v>
      </c>
      <c r="I3" s="69"/>
      <c r="J3" s="69"/>
      <c r="K3" s="69"/>
      <c r="L3" s="69"/>
      <c r="M3" s="69"/>
      <c r="N3" s="69"/>
      <c r="O3" s="69"/>
      <c r="P3" s="69"/>
      <c r="Q3" s="69"/>
      <c r="R3" s="69"/>
      <c r="U3" s="71" t="s">
        <v>645</v>
      </c>
      <c r="V3" s="69"/>
      <c r="X3" s="72" t="s">
        <v>1269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1771</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1772</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144.9</v>
      </c>
      <c r="J24" s="46"/>
      <c r="K24" s="81">
        <v>144.9</v>
      </c>
      <c r="L24" s="46"/>
      <c r="M24" s="81">
        <v>144.9</v>
      </c>
      <c r="N24" s="46"/>
      <c r="O24" s="81">
        <v>144.9</v>
      </c>
      <c r="P24" s="47"/>
      <c r="Q24" s="46"/>
      <c r="R24" s="81">
        <v>144.9</v>
      </c>
      <c r="S24" s="46"/>
      <c r="T24" s="81">
        <v>163.6</v>
      </c>
      <c r="U24" s="46"/>
      <c r="V24" s="81">
        <v>163.6</v>
      </c>
      <c r="W24" s="47"/>
      <c r="X24" s="47"/>
      <c r="Y24" s="47"/>
      <c r="Z24" s="46"/>
      <c r="AA24" s="3">
        <v>163.6</v>
      </c>
      <c r="AB24" s="50">
        <v>163.6</v>
      </c>
      <c r="AC24" s="47"/>
      <c r="AD24" s="46"/>
      <c r="AE24" s="4">
        <v>163.6</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48.3</v>
      </c>
      <c r="J26" s="46"/>
      <c r="K26" s="81">
        <v>48.3</v>
      </c>
      <c r="L26" s="46"/>
      <c r="M26" s="81">
        <v>48.4</v>
      </c>
      <c r="N26" s="46"/>
      <c r="O26" s="81">
        <v>48.4</v>
      </c>
      <c r="P26" s="47"/>
      <c r="Q26" s="46"/>
      <c r="R26" s="81">
        <v>48.8</v>
      </c>
      <c r="S26" s="46"/>
      <c r="T26" s="81">
        <v>67.400000000000006</v>
      </c>
      <c r="U26" s="46"/>
      <c r="V26" s="81">
        <v>67.3</v>
      </c>
      <c r="W26" s="47"/>
      <c r="X26" s="47"/>
      <c r="Y26" s="47"/>
      <c r="Z26" s="46"/>
      <c r="AA26" s="3">
        <v>67.599999999999994</v>
      </c>
      <c r="AB26" s="50">
        <v>67.900000000000006</v>
      </c>
      <c r="AC26" s="47"/>
      <c r="AD26" s="46"/>
      <c r="AE26" s="4">
        <v>67.900000000000006</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0.98199999999999998</v>
      </c>
      <c r="J29" s="46"/>
      <c r="K29" s="83">
        <v>0.98199999999999998</v>
      </c>
      <c r="L29" s="46"/>
      <c r="M29" s="83">
        <v>0.98199999999999998</v>
      </c>
      <c r="N29" s="46"/>
      <c r="O29" s="83">
        <v>0.98199999999999998</v>
      </c>
      <c r="P29" s="47"/>
      <c r="Q29" s="46"/>
      <c r="R29" s="83">
        <v>0.98199999999999998</v>
      </c>
      <c r="S29" s="46"/>
      <c r="T29" s="83">
        <v>0.98699999999999999</v>
      </c>
      <c r="U29" s="46"/>
      <c r="V29" s="83">
        <v>0.98699999999999999</v>
      </c>
      <c r="W29" s="47"/>
      <c r="X29" s="47"/>
      <c r="Y29" s="47"/>
      <c r="Z29" s="46"/>
      <c r="AA29" s="7">
        <v>0.98699999999999999</v>
      </c>
      <c r="AB29" s="53">
        <v>0.98699999999999999</v>
      </c>
      <c r="AC29" s="47"/>
      <c r="AD29" s="46"/>
      <c r="AE29" s="8">
        <v>0.98699999999999999</v>
      </c>
    </row>
    <row r="30" spans="4:31" ht="13.15" customHeight="1" x14ac:dyDescent="0.25">
      <c r="E30" s="48" t="s">
        <v>329</v>
      </c>
      <c r="F30" s="47"/>
      <c r="G30" s="47"/>
      <c r="H30" s="49"/>
      <c r="I30" s="81">
        <v>81.400000000000006</v>
      </c>
      <c r="J30" s="46"/>
      <c r="K30" s="81">
        <v>81.400000000000006</v>
      </c>
      <c r="L30" s="46"/>
      <c r="M30" s="81">
        <v>81.400000000000006</v>
      </c>
      <c r="N30" s="46"/>
      <c r="O30" s="81">
        <v>81.400000000000006</v>
      </c>
      <c r="P30" s="47"/>
      <c r="Q30" s="46"/>
      <c r="R30" s="81">
        <v>81.400000000000006</v>
      </c>
      <c r="S30" s="46"/>
      <c r="T30" s="81">
        <v>89.3</v>
      </c>
      <c r="U30" s="46"/>
      <c r="V30" s="81">
        <v>89.3</v>
      </c>
      <c r="W30" s="47"/>
      <c r="X30" s="47"/>
      <c r="Y30" s="47"/>
      <c r="Z30" s="46"/>
      <c r="AA30" s="3">
        <v>89.3</v>
      </c>
      <c r="AB30" s="50">
        <v>89.3</v>
      </c>
      <c r="AC30" s="47"/>
      <c r="AD30" s="46"/>
      <c r="AE30" s="4">
        <v>89.3</v>
      </c>
    </row>
    <row r="31" spans="4:31" ht="13.15" customHeight="1" x14ac:dyDescent="0.25">
      <c r="E31" s="51" t="s">
        <v>331</v>
      </c>
      <c r="F31" s="47"/>
      <c r="G31" s="47"/>
      <c r="H31" s="49"/>
      <c r="I31" s="82">
        <v>45.1</v>
      </c>
      <c r="J31" s="46"/>
      <c r="K31" s="82">
        <v>45.2</v>
      </c>
      <c r="L31" s="46"/>
      <c r="M31" s="82">
        <v>45.2</v>
      </c>
      <c r="N31" s="46"/>
      <c r="O31" s="82">
        <v>45.3</v>
      </c>
      <c r="P31" s="47"/>
      <c r="Q31" s="46"/>
      <c r="R31" s="82">
        <v>45.7</v>
      </c>
      <c r="S31" s="46"/>
      <c r="T31" s="82">
        <v>63.3</v>
      </c>
      <c r="U31" s="46"/>
      <c r="V31" s="82">
        <v>63.2</v>
      </c>
      <c r="W31" s="47"/>
      <c r="X31" s="47"/>
      <c r="Y31" s="47"/>
      <c r="Z31" s="46"/>
      <c r="AA31" s="9">
        <v>63.6</v>
      </c>
      <c r="AB31" s="52">
        <v>63.9</v>
      </c>
      <c r="AC31" s="47"/>
      <c r="AD31" s="46"/>
      <c r="AE31" s="10">
        <v>63.9</v>
      </c>
    </row>
    <row r="32" spans="4:31" ht="20.25" customHeight="1" x14ac:dyDescent="0.25">
      <c r="E32" s="48" t="s">
        <v>662</v>
      </c>
      <c r="F32" s="47"/>
      <c r="G32" s="47"/>
      <c r="H32" s="49"/>
      <c r="I32" s="80">
        <v>2.2999999999999998</v>
      </c>
      <c r="J32" s="46"/>
      <c r="K32" s="80">
        <v>2.2999999999999998</v>
      </c>
      <c r="L32" s="46"/>
      <c r="M32" s="80">
        <v>2.2999999999999998</v>
      </c>
      <c r="N32" s="46"/>
      <c r="O32" s="80">
        <v>2.2999999999999998</v>
      </c>
      <c r="P32" s="47"/>
      <c r="Q32" s="46"/>
      <c r="R32" s="80">
        <v>2.2999999999999998</v>
      </c>
      <c r="S32" s="46"/>
      <c r="T32" s="80">
        <v>3.2</v>
      </c>
      <c r="U32" s="46"/>
      <c r="V32" s="80">
        <v>3.2</v>
      </c>
      <c r="W32" s="47"/>
      <c r="X32" s="47"/>
      <c r="Y32" s="47"/>
      <c r="Z32" s="46"/>
      <c r="AA32" s="5">
        <v>3.2</v>
      </c>
      <c r="AB32" s="45">
        <v>3.2</v>
      </c>
      <c r="AC32" s="47"/>
      <c r="AD32" s="46"/>
      <c r="AE32" s="6">
        <v>3.2</v>
      </c>
    </row>
    <row r="33" spans="5:36" ht="20.25" customHeight="1" x14ac:dyDescent="0.25">
      <c r="E33" s="48" t="s">
        <v>663</v>
      </c>
      <c r="F33" s="47"/>
      <c r="G33" s="47"/>
      <c r="H33" s="49"/>
      <c r="I33" s="80" t="s">
        <v>1773</v>
      </c>
      <c r="J33" s="46"/>
      <c r="K33" s="80" t="s">
        <v>1773</v>
      </c>
      <c r="L33" s="46"/>
      <c r="M33" s="80" t="s">
        <v>1773</v>
      </c>
      <c r="N33" s="46"/>
      <c r="O33" s="80" t="s">
        <v>1773</v>
      </c>
      <c r="P33" s="47"/>
      <c r="Q33" s="46"/>
      <c r="R33" s="80" t="s">
        <v>1773</v>
      </c>
      <c r="S33" s="46"/>
      <c r="T33" s="80" t="s">
        <v>1773</v>
      </c>
      <c r="U33" s="46"/>
      <c r="V33" s="80" t="s">
        <v>1773</v>
      </c>
      <c r="W33" s="47"/>
      <c r="X33" s="47"/>
      <c r="Y33" s="47"/>
      <c r="Z33" s="46"/>
      <c r="AA33" s="5" t="s">
        <v>1773</v>
      </c>
      <c r="AB33" s="45" t="s">
        <v>1773</v>
      </c>
      <c r="AC33" s="47"/>
      <c r="AD33" s="46"/>
      <c r="AE33" s="6" t="s">
        <v>1773</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72</v>
      </c>
      <c r="J41" s="46"/>
      <c r="K41" s="81">
        <v>72</v>
      </c>
      <c r="L41" s="46"/>
      <c r="M41" s="81">
        <v>72</v>
      </c>
      <c r="N41" s="46"/>
      <c r="O41" s="81">
        <v>72</v>
      </c>
      <c r="P41" s="47"/>
      <c r="Q41" s="46"/>
      <c r="R41" s="81">
        <v>72</v>
      </c>
      <c r="S41" s="46"/>
      <c r="T41" s="81">
        <v>72</v>
      </c>
      <c r="U41" s="46"/>
      <c r="V41" s="81">
        <v>72</v>
      </c>
      <c r="W41" s="47"/>
      <c r="X41" s="47"/>
      <c r="Y41" s="47"/>
      <c r="Z41" s="46"/>
      <c r="AA41" s="3">
        <v>72</v>
      </c>
      <c r="AB41" s="50">
        <v>72</v>
      </c>
      <c r="AC41" s="47"/>
      <c r="AD41" s="46"/>
      <c r="AE41" s="4">
        <v>72</v>
      </c>
    </row>
    <row r="42" spans="5:36" ht="20.100000000000001" customHeight="1" x14ac:dyDescent="0.25">
      <c r="E42" s="48" t="s">
        <v>310</v>
      </c>
      <c r="F42" s="47"/>
      <c r="G42" s="47"/>
      <c r="H42" s="49"/>
      <c r="I42" s="81">
        <v>35</v>
      </c>
      <c r="J42" s="46"/>
      <c r="K42" s="81">
        <v>35</v>
      </c>
      <c r="L42" s="46"/>
      <c r="M42" s="81">
        <v>35</v>
      </c>
      <c r="N42" s="46"/>
      <c r="O42" s="81">
        <v>35</v>
      </c>
      <c r="P42" s="47"/>
      <c r="Q42" s="46"/>
      <c r="R42" s="81">
        <v>35</v>
      </c>
      <c r="S42" s="46"/>
      <c r="T42" s="81">
        <v>35</v>
      </c>
      <c r="U42" s="46"/>
      <c r="V42" s="81">
        <v>35</v>
      </c>
      <c r="W42" s="47"/>
      <c r="X42" s="47"/>
      <c r="Y42" s="47"/>
      <c r="Z42" s="46"/>
      <c r="AA42" s="3">
        <v>35</v>
      </c>
      <c r="AB42" s="50">
        <v>35</v>
      </c>
      <c r="AC42" s="47"/>
      <c r="AD42" s="46"/>
      <c r="AE42" s="4">
        <v>35</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XmIIu7KP/wsnwvgHaWUUepo47EFA1mT4EZQvUxiBVemv1t0Cn/UfodR9JT9KbZZMcCAe6nFkZ24zRWHfi5Rcpw==" saltValue="EH5bpArnJytoZo75dHDfv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1744E40F-D7C5-497E-A4B6-015AAD0E5E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T043 - South Toowoomba BSP (110/33kV)</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B1:AI51"/>
  <sheetViews>
    <sheetView showGridLines="0" topLeftCell="A22" zoomScale="130" zoomScaleNormal="130" workbookViewId="0">
      <selection activeCell="AK42" sqref="AK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1774</v>
      </c>
      <c r="I3" s="69"/>
      <c r="J3" s="69"/>
      <c r="K3" s="69"/>
      <c r="L3" s="69"/>
      <c r="M3" s="69"/>
      <c r="N3" s="69"/>
      <c r="O3" s="69"/>
      <c r="P3" s="69"/>
      <c r="Q3" s="69"/>
      <c r="R3" s="69"/>
      <c r="U3" s="71" t="s">
        <v>645</v>
      </c>
      <c r="V3" s="69"/>
      <c r="X3" s="72" t="s">
        <v>1775</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670</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1776</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1777</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1778</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68</v>
      </c>
      <c r="J24" s="46"/>
      <c r="K24" s="81">
        <v>68</v>
      </c>
      <c r="L24" s="46"/>
      <c r="M24" s="81">
        <v>68</v>
      </c>
      <c r="N24" s="46"/>
      <c r="O24" s="81">
        <v>68</v>
      </c>
      <c r="P24" s="47"/>
      <c r="Q24" s="46"/>
      <c r="R24" s="81">
        <v>68</v>
      </c>
      <c r="S24" s="46"/>
      <c r="T24" s="81">
        <v>68</v>
      </c>
      <c r="U24" s="46"/>
      <c r="V24" s="81">
        <v>68</v>
      </c>
      <c r="W24" s="47"/>
      <c r="X24" s="47"/>
      <c r="Y24" s="47"/>
      <c r="Z24" s="46"/>
      <c r="AA24" s="3">
        <v>68</v>
      </c>
      <c r="AB24" s="50">
        <v>68</v>
      </c>
      <c r="AC24" s="47"/>
      <c r="AD24" s="46"/>
      <c r="AE24" s="4">
        <v>68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0.2</v>
      </c>
      <c r="U25" s="46"/>
      <c r="V25" s="81">
        <v>0.2</v>
      </c>
      <c r="W25" s="47"/>
      <c r="X25" s="47"/>
      <c r="Y25" s="47"/>
      <c r="Z25" s="46"/>
      <c r="AA25" s="3">
        <v>0.2</v>
      </c>
      <c r="AB25" s="50">
        <v>0.2</v>
      </c>
      <c r="AC25" s="47"/>
      <c r="AD25" s="46"/>
      <c r="AE25" s="4">
        <v>0.2</v>
      </c>
    </row>
    <row r="26" spans="4:31" ht="13.15" customHeight="1" x14ac:dyDescent="0.25">
      <c r="E26" s="48" t="s">
        <v>321</v>
      </c>
      <c r="F26" s="47"/>
      <c r="G26" s="47"/>
      <c r="H26" s="49"/>
      <c r="I26" s="81">
        <v>18.600000000000001</v>
      </c>
      <c r="J26" s="46"/>
      <c r="K26" s="81">
        <v>18.5</v>
      </c>
      <c r="L26" s="46"/>
      <c r="M26" s="81">
        <v>18.3</v>
      </c>
      <c r="N26" s="46"/>
      <c r="O26" s="81">
        <v>18.3</v>
      </c>
      <c r="P26" s="47"/>
      <c r="Q26" s="46"/>
      <c r="R26" s="81">
        <v>18.5</v>
      </c>
      <c r="S26" s="46"/>
      <c r="T26" s="81">
        <v>15.6</v>
      </c>
      <c r="U26" s="46"/>
      <c r="V26" s="81">
        <v>15.6</v>
      </c>
      <c r="W26" s="47"/>
      <c r="X26" s="47"/>
      <c r="Y26" s="47"/>
      <c r="Z26" s="46"/>
      <c r="AA26" s="3">
        <v>15.5</v>
      </c>
      <c r="AB26" s="50">
        <v>15.5</v>
      </c>
      <c r="AC26" s="47"/>
      <c r="AD26" s="46"/>
      <c r="AE26" s="4">
        <v>15.4</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0.999</v>
      </c>
      <c r="J29" s="46"/>
      <c r="K29" s="83">
        <v>0.999</v>
      </c>
      <c r="L29" s="46"/>
      <c r="M29" s="83">
        <v>0.999</v>
      </c>
      <c r="N29" s="46"/>
      <c r="O29" s="83">
        <v>0.999</v>
      </c>
      <c r="P29" s="47"/>
      <c r="Q29" s="46"/>
      <c r="R29" s="83">
        <v>0.999</v>
      </c>
      <c r="S29" s="46"/>
      <c r="T29" s="83">
        <v>0.99399999999999999</v>
      </c>
      <c r="U29" s="46"/>
      <c r="V29" s="83">
        <v>0.99399999999999999</v>
      </c>
      <c r="W29" s="47"/>
      <c r="X29" s="47"/>
      <c r="Y29" s="47"/>
      <c r="Z29" s="46"/>
      <c r="AA29" s="7">
        <v>0.99399999999999999</v>
      </c>
      <c r="AB29" s="53">
        <v>0.99399999999999999</v>
      </c>
      <c r="AC29" s="47"/>
      <c r="AD29" s="46"/>
      <c r="AE29" s="8">
        <v>0.99399999999999999</v>
      </c>
    </row>
    <row r="30" spans="4:31" ht="13.15" customHeight="1" x14ac:dyDescent="0.25">
      <c r="E30" s="48" t="s">
        <v>329</v>
      </c>
      <c r="F30" s="47"/>
      <c r="G30" s="47"/>
      <c r="H30" s="49"/>
      <c r="I30" s="81">
        <v>34</v>
      </c>
      <c r="J30" s="46"/>
      <c r="K30" s="81">
        <v>34</v>
      </c>
      <c r="L30" s="46"/>
      <c r="M30" s="81">
        <v>34</v>
      </c>
      <c r="N30" s="46"/>
      <c r="O30" s="81">
        <v>34</v>
      </c>
      <c r="P30" s="47"/>
      <c r="Q30" s="46"/>
      <c r="R30" s="81">
        <v>34</v>
      </c>
      <c r="S30" s="46"/>
      <c r="T30" s="81">
        <v>34</v>
      </c>
      <c r="U30" s="46"/>
      <c r="V30" s="81">
        <v>34</v>
      </c>
      <c r="W30" s="47"/>
      <c r="X30" s="47"/>
      <c r="Y30" s="47"/>
      <c r="Z30" s="46"/>
      <c r="AA30" s="3">
        <v>34</v>
      </c>
      <c r="AB30" s="50">
        <v>34</v>
      </c>
      <c r="AC30" s="47"/>
      <c r="AD30" s="46"/>
      <c r="AE30" s="4">
        <v>34</v>
      </c>
    </row>
    <row r="31" spans="4:31" ht="13.15" customHeight="1" x14ac:dyDescent="0.25">
      <c r="E31" s="51" t="s">
        <v>331</v>
      </c>
      <c r="F31" s="47"/>
      <c r="G31" s="47"/>
      <c r="H31" s="49"/>
      <c r="I31" s="82">
        <v>18</v>
      </c>
      <c r="J31" s="46"/>
      <c r="K31" s="82">
        <v>17.8</v>
      </c>
      <c r="L31" s="46"/>
      <c r="M31" s="82">
        <v>17.7</v>
      </c>
      <c r="N31" s="46"/>
      <c r="O31" s="82">
        <v>17.7</v>
      </c>
      <c r="P31" s="47"/>
      <c r="Q31" s="46"/>
      <c r="R31" s="82">
        <v>17.8</v>
      </c>
      <c r="S31" s="46"/>
      <c r="T31" s="82">
        <v>14.7</v>
      </c>
      <c r="U31" s="46"/>
      <c r="V31" s="82">
        <v>14.7</v>
      </c>
      <c r="W31" s="47"/>
      <c r="X31" s="47"/>
      <c r="Y31" s="47"/>
      <c r="Z31" s="46"/>
      <c r="AA31" s="9">
        <v>14.6</v>
      </c>
      <c r="AB31" s="52">
        <v>14.6</v>
      </c>
      <c r="AC31" s="47"/>
      <c r="AD31" s="46"/>
      <c r="AE31" s="10">
        <v>14.6</v>
      </c>
    </row>
    <row r="32" spans="4:31" ht="20.25" customHeight="1" x14ac:dyDescent="0.25">
      <c r="E32" s="48" t="s">
        <v>662</v>
      </c>
      <c r="F32" s="47"/>
      <c r="G32" s="47"/>
      <c r="H32" s="49"/>
      <c r="I32" s="80">
        <v>0.9</v>
      </c>
      <c r="J32" s="46"/>
      <c r="K32" s="80">
        <v>0.9</v>
      </c>
      <c r="L32" s="46"/>
      <c r="M32" s="80">
        <v>0.9</v>
      </c>
      <c r="N32" s="46"/>
      <c r="O32" s="80">
        <v>0.9</v>
      </c>
      <c r="P32" s="47"/>
      <c r="Q32" s="46"/>
      <c r="R32" s="80">
        <v>0.9</v>
      </c>
      <c r="S32" s="46"/>
      <c r="T32" s="80">
        <v>0.7</v>
      </c>
      <c r="U32" s="46"/>
      <c r="V32" s="80">
        <v>0.7</v>
      </c>
      <c r="W32" s="47"/>
      <c r="X32" s="47"/>
      <c r="Y32" s="47"/>
      <c r="Z32" s="46"/>
      <c r="AA32" s="5">
        <v>0.7</v>
      </c>
      <c r="AB32" s="45">
        <v>0.7</v>
      </c>
      <c r="AC32" s="47"/>
      <c r="AD32" s="46"/>
      <c r="AE32" s="6">
        <v>0.7</v>
      </c>
    </row>
    <row r="33" spans="5:31" ht="20.25" customHeight="1" x14ac:dyDescent="0.25">
      <c r="E33" s="48" t="s">
        <v>663</v>
      </c>
      <c r="F33" s="47"/>
      <c r="G33" s="47"/>
      <c r="H33" s="49"/>
      <c r="I33" s="80" t="s">
        <v>832</v>
      </c>
      <c r="J33" s="46"/>
      <c r="K33" s="80" t="s">
        <v>832</v>
      </c>
      <c r="L33" s="46"/>
      <c r="M33" s="80" t="s">
        <v>832</v>
      </c>
      <c r="N33" s="46"/>
      <c r="O33" s="80" t="s">
        <v>832</v>
      </c>
      <c r="P33" s="47"/>
      <c r="Q33" s="46"/>
      <c r="R33" s="80" t="s">
        <v>832</v>
      </c>
      <c r="S33" s="46"/>
      <c r="T33" s="80" t="s">
        <v>832</v>
      </c>
      <c r="U33" s="46"/>
      <c r="V33" s="80" t="s">
        <v>832</v>
      </c>
      <c r="W33" s="47"/>
      <c r="X33" s="47"/>
      <c r="Y33" s="47"/>
      <c r="Z33" s="46"/>
      <c r="AA33" s="5" t="s">
        <v>832</v>
      </c>
      <c r="AB33" s="45" t="s">
        <v>832</v>
      </c>
      <c r="AC33" s="47"/>
      <c r="AD33" s="46"/>
      <c r="AE33" s="6" t="s">
        <v>832</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6</v>
      </c>
      <c r="J37" s="46"/>
      <c r="K37" s="81">
        <v>6</v>
      </c>
      <c r="L37" s="46"/>
      <c r="M37" s="81">
        <v>6</v>
      </c>
      <c r="N37" s="46"/>
      <c r="O37" s="81">
        <v>6</v>
      </c>
      <c r="P37" s="47"/>
      <c r="Q37" s="46"/>
      <c r="R37" s="81">
        <v>6</v>
      </c>
      <c r="S37" s="46"/>
      <c r="T37" s="81">
        <v>6</v>
      </c>
      <c r="U37" s="46"/>
      <c r="V37" s="81">
        <v>6</v>
      </c>
      <c r="W37" s="47"/>
      <c r="X37" s="47"/>
      <c r="Y37" s="47"/>
      <c r="Z37" s="46"/>
      <c r="AA37" s="3">
        <v>6</v>
      </c>
      <c r="AB37" s="50">
        <v>6</v>
      </c>
      <c r="AC37" s="47"/>
      <c r="AD37" s="46"/>
      <c r="AE37" s="4">
        <v>6</v>
      </c>
    </row>
    <row r="38" spans="5:31" x14ac:dyDescent="0.25">
      <c r="E38" s="48" t="s">
        <v>346</v>
      </c>
      <c r="F38" s="47"/>
      <c r="G38" s="47"/>
      <c r="H38" s="49"/>
      <c r="I38" s="81">
        <v>4</v>
      </c>
      <c r="J38" s="46"/>
      <c r="K38" s="81">
        <v>4</v>
      </c>
      <c r="L38" s="46"/>
      <c r="M38" s="81">
        <v>4</v>
      </c>
      <c r="N38" s="46"/>
      <c r="O38" s="81">
        <v>4</v>
      </c>
      <c r="P38" s="47"/>
      <c r="Q38" s="46"/>
      <c r="R38" s="81">
        <v>4</v>
      </c>
      <c r="S38" s="46"/>
      <c r="T38" s="81">
        <v>4</v>
      </c>
      <c r="U38" s="46"/>
      <c r="V38" s="81">
        <v>4</v>
      </c>
      <c r="W38" s="47"/>
      <c r="X38" s="47"/>
      <c r="Y38" s="47"/>
      <c r="Z38" s="46"/>
      <c r="AA38" s="3">
        <v>4</v>
      </c>
      <c r="AB38" s="50">
        <v>4</v>
      </c>
      <c r="AC38" s="47"/>
      <c r="AD38" s="46"/>
      <c r="AE38" s="4">
        <v>4</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34</v>
      </c>
      <c r="J41" s="46"/>
      <c r="K41" s="81">
        <v>34</v>
      </c>
      <c r="L41" s="46"/>
      <c r="M41" s="81">
        <v>34</v>
      </c>
      <c r="N41" s="46"/>
      <c r="O41" s="81">
        <v>34</v>
      </c>
      <c r="P41" s="47"/>
      <c r="Q41" s="46"/>
      <c r="R41" s="81">
        <v>34</v>
      </c>
      <c r="S41" s="46"/>
      <c r="T41" s="81">
        <v>34</v>
      </c>
      <c r="U41" s="46"/>
      <c r="V41" s="81">
        <v>34</v>
      </c>
      <c r="W41" s="47"/>
      <c r="X41" s="47"/>
      <c r="Y41" s="47"/>
      <c r="Z41" s="46"/>
      <c r="AA41" s="3">
        <v>34</v>
      </c>
      <c r="AB41" s="50">
        <v>34</v>
      </c>
      <c r="AC41" s="47"/>
      <c r="AD41" s="46"/>
      <c r="AE41" s="4">
        <v>34</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vGV2Xac5bFkGjhN1CC599YG38GtDwY+7aFIjolHcZ4A0pv+00/Lmx9WAsamd80JZr+CX3XecEZunVm0+vxfRcQ==" saltValue="sRp6nKYZ+gQeIALCcQZnW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EF5DDC64-9590-4E0A-B147-BFDA247B1FC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T047 - Ingham BSP (132/66kV)</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dimension ref="B1:AI51"/>
  <sheetViews>
    <sheetView showGridLines="0" topLeftCell="A22"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1779</v>
      </c>
      <c r="I3" s="69"/>
      <c r="J3" s="69"/>
      <c r="K3" s="69"/>
      <c r="L3" s="69"/>
      <c r="M3" s="69"/>
      <c r="N3" s="69"/>
      <c r="O3" s="69"/>
      <c r="P3" s="69"/>
      <c r="Q3" s="69"/>
      <c r="R3" s="69"/>
      <c r="U3" s="71" t="s">
        <v>645</v>
      </c>
      <c r="V3" s="69"/>
      <c r="X3" s="72" t="s">
        <v>1269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1780</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1781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118.5</v>
      </c>
      <c r="J24" s="46"/>
      <c r="K24" s="81">
        <v>118.5</v>
      </c>
      <c r="L24" s="46"/>
      <c r="M24" s="81">
        <v>118.5</v>
      </c>
      <c r="N24" s="46"/>
      <c r="O24" s="81">
        <v>118.5</v>
      </c>
      <c r="P24" s="47"/>
      <c r="Q24" s="46"/>
      <c r="R24" s="81">
        <v>118.5</v>
      </c>
      <c r="S24" s="46"/>
      <c r="T24" s="81">
        <v>135.6</v>
      </c>
      <c r="U24" s="46"/>
      <c r="V24" s="81">
        <v>135.6</v>
      </c>
      <c r="W24" s="47"/>
      <c r="X24" s="47"/>
      <c r="Y24" s="47"/>
      <c r="Z24" s="46"/>
      <c r="AA24" s="3">
        <v>135.6</v>
      </c>
      <c r="AB24" s="50">
        <v>135.6</v>
      </c>
      <c r="AC24" s="47"/>
      <c r="AD24" s="46"/>
      <c r="AE24" s="4">
        <v>135.6</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41.2</v>
      </c>
      <c r="J26" s="46"/>
      <c r="K26" s="81">
        <v>40.9</v>
      </c>
      <c r="L26" s="46"/>
      <c r="M26" s="81">
        <v>40.700000000000003</v>
      </c>
      <c r="N26" s="46"/>
      <c r="O26" s="81">
        <v>40.799999999999997</v>
      </c>
      <c r="P26" s="47"/>
      <c r="Q26" s="46"/>
      <c r="R26" s="81">
        <v>41.3</v>
      </c>
      <c r="S26" s="46"/>
      <c r="T26" s="81">
        <v>43.4</v>
      </c>
      <c r="U26" s="46"/>
      <c r="V26" s="81">
        <v>43.2</v>
      </c>
      <c r="W26" s="47"/>
      <c r="X26" s="47"/>
      <c r="Y26" s="47"/>
      <c r="Z26" s="46"/>
      <c r="AA26" s="3">
        <v>43.2</v>
      </c>
      <c r="AB26" s="50">
        <v>43.2</v>
      </c>
      <c r="AC26" s="47"/>
      <c r="AD26" s="46"/>
      <c r="AE26" s="4">
        <v>43.3</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0.998</v>
      </c>
      <c r="J29" s="46"/>
      <c r="K29" s="83">
        <v>0.998</v>
      </c>
      <c r="L29" s="46"/>
      <c r="M29" s="83">
        <v>0.998</v>
      </c>
      <c r="N29" s="46"/>
      <c r="O29" s="83">
        <v>0.998</v>
      </c>
      <c r="P29" s="47"/>
      <c r="Q29" s="46"/>
      <c r="R29" s="83">
        <v>0.998</v>
      </c>
      <c r="S29" s="46"/>
      <c r="T29" s="83">
        <v>1</v>
      </c>
      <c r="U29" s="46"/>
      <c r="V29" s="83">
        <v>1</v>
      </c>
      <c r="W29" s="47"/>
      <c r="X29" s="47"/>
      <c r="Y29" s="47"/>
      <c r="Z29" s="46"/>
      <c r="AA29" s="7">
        <v>1</v>
      </c>
      <c r="AB29" s="53">
        <v>1</v>
      </c>
      <c r="AC29" s="47"/>
      <c r="AD29" s="46"/>
      <c r="AE29" s="8">
        <v>1</v>
      </c>
    </row>
    <row r="30" spans="4:31" ht="13.15" customHeight="1" x14ac:dyDescent="0.25">
      <c r="E30" s="48" t="s">
        <v>329</v>
      </c>
      <c r="F30" s="47"/>
      <c r="G30" s="47"/>
      <c r="H30" s="49"/>
      <c r="I30" s="81">
        <v>68</v>
      </c>
      <c r="J30" s="46"/>
      <c r="K30" s="81">
        <v>68</v>
      </c>
      <c r="L30" s="46"/>
      <c r="M30" s="81">
        <v>68</v>
      </c>
      <c r="N30" s="46"/>
      <c r="O30" s="81">
        <v>68</v>
      </c>
      <c r="P30" s="47"/>
      <c r="Q30" s="46"/>
      <c r="R30" s="81">
        <v>68</v>
      </c>
      <c r="S30" s="46"/>
      <c r="T30" s="81">
        <v>74.8</v>
      </c>
      <c r="U30" s="46"/>
      <c r="V30" s="81">
        <v>74.8</v>
      </c>
      <c r="W30" s="47"/>
      <c r="X30" s="47"/>
      <c r="Y30" s="47"/>
      <c r="Z30" s="46"/>
      <c r="AA30" s="3">
        <v>74.8</v>
      </c>
      <c r="AB30" s="50">
        <v>74.8</v>
      </c>
      <c r="AC30" s="47"/>
      <c r="AD30" s="46"/>
      <c r="AE30" s="4">
        <v>74.8</v>
      </c>
    </row>
    <row r="31" spans="4:31" ht="13.15" customHeight="1" x14ac:dyDescent="0.25">
      <c r="E31" s="51" t="s">
        <v>331</v>
      </c>
      <c r="F31" s="47"/>
      <c r="G31" s="47"/>
      <c r="H31" s="49"/>
      <c r="I31" s="82">
        <v>38.6</v>
      </c>
      <c r="J31" s="46"/>
      <c r="K31" s="82">
        <v>38.299999999999997</v>
      </c>
      <c r="L31" s="46"/>
      <c r="M31" s="82">
        <v>38.1</v>
      </c>
      <c r="N31" s="46"/>
      <c r="O31" s="82">
        <v>38.200000000000003</v>
      </c>
      <c r="P31" s="47"/>
      <c r="Q31" s="46"/>
      <c r="R31" s="82">
        <v>38.6</v>
      </c>
      <c r="S31" s="46"/>
      <c r="T31" s="82">
        <v>41.9</v>
      </c>
      <c r="U31" s="46"/>
      <c r="V31" s="82">
        <v>41.8</v>
      </c>
      <c r="W31" s="47"/>
      <c r="X31" s="47"/>
      <c r="Y31" s="47"/>
      <c r="Z31" s="46"/>
      <c r="AA31" s="9">
        <v>41.7</v>
      </c>
      <c r="AB31" s="52">
        <v>41.8</v>
      </c>
      <c r="AC31" s="47"/>
      <c r="AD31" s="46"/>
      <c r="AE31" s="10">
        <v>41.8</v>
      </c>
    </row>
    <row r="32" spans="4:31" ht="20.25" customHeight="1" x14ac:dyDescent="0.25">
      <c r="E32" s="48" t="s">
        <v>662</v>
      </c>
      <c r="F32" s="47"/>
      <c r="G32" s="47"/>
      <c r="H32" s="49"/>
      <c r="I32" s="80">
        <v>1.9</v>
      </c>
      <c r="J32" s="46"/>
      <c r="K32" s="80">
        <v>1.9</v>
      </c>
      <c r="L32" s="46"/>
      <c r="M32" s="80">
        <v>1.9</v>
      </c>
      <c r="N32" s="46"/>
      <c r="O32" s="80">
        <v>1.9</v>
      </c>
      <c r="P32" s="47"/>
      <c r="Q32" s="46"/>
      <c r="R32" s="80">
        <v>1.9</v>
      </c>
      <c r="S32" s="46"/>
      <c r="T32" s="80">
        <v>2.1</v>
      </c>
      <c r="U32" s="46"/>
      <c r="V32" s="80">
        <v>2.1</v>
      </c>
      <c r="W32" s="47"/>
      <c r="X32" s="47"/>
      <c r="Y32" s="47"/>
      <c r="Z32" s="46"/>
      <c r="AA32" s="5">
        <v>2.1</v>
      </c>
      <c r="AB32" s="45">
        <v>2.1</v>
      </c>
      <c r="AC32" s="47"/>
      <c r="AD32" s="46"/>
      <c r="AE32" s="6">
        <v>2.1</v>
      </c>
    </row>
    <row r="33" spans="5:31" ht="20.25" customHeight="1" x14ac:dyDescent="0.25">
      <c r="E33" s="48" t="s">
        <v>663</v>
      </c>
      <c r="F33" s="47"/>
      <c r="G33" s="47"/>
      <c r="H33" s="49"/>
      <c r="I33" s="80" t="s">
        <v>1178</v>
      </c>
      <c r="J33" s="46"/>
      <c r="K33" s="80" t="s">
        <v>1178</v>
      </c>
      <c r="L33" s="46"/>
      <c r="M33" s="80" t="s">
        <v>1178</v>
      </c>
      <c r="N33" s="46"/>
      <c r="O33" s="80" t="s">
        <v>1178</v>
      </c>
      <c r="P33" s="47"/>
      <c r="Q33" s="46"/>
      <c r="R33" s="80" t="s">
        <v>1178</v>
      </c>
      <c r="S33" s="46"/>
      <c r="T33" s="80" t="s">
        <v>1178</v>
      </c>
      <c r="U33" s="46"/>
      <c r="V33" s="80" t="s">
        <v>1178</v>
      </c>
      <c r="W33" s="47"/>
      <c r="X33" s="47"/>
      <c r="Y33" s="47"/>
      <c r="Z33" s="46"/>
      <c r="AA33" s="5" t="s">
        <v>1178</v>
      </c>
      <c r="AB33" s="45" t="s">
        <v>1178</v>
      </c>
      <c r="AC33" s="47"/>
      <c r="AD33" s="46"/>
      <c r="AE33" s="6" t="s">
        <v>1178</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80</v>
      </c>
      <c r="J41" s="46"/>
      <c r="K41" s="81">
        <v>80</v>
      </c>
      <c r="L41" s="46"/>
      <c r="M41" s="81">
        <v>80</v>
      </c>
      <c r="N41" s="46"/>
      <c r="O41" s="81">
        <v>80</v>
      </c>
      <c r="P41" s="47"/>
      <c r="Q41" s="46"/>
      <c r="R41" s="81">
        <v>80</v>
      </c>
      <c r="S41" s="46"/>
      <c r="T41" s="81">
        <v>80</v>
      </c>
      <c r="U41" s="46"/>
      <c r="V41" s="81">
        <v>80</v>
      </c>
      <c r="W41" s="47"/>
      <c r="X41" s="47"/>
      <c r="Y41" s="47"/>
      <c r="Z41" s="46"/>
      <c r="AA41" s="3">
        <v>80</v>
      </c>
      <c r="AB41" s="50">
        <v>80</v>
      </c>
      <c r="AC41" s="47"/>
      <c r="AD41" s="46"/>
      <c r="AE41" s="4">
        <v>80</v>
      </c>
    </row>
    <row r="42" spans="5:31" ht="20.100000000000001" customHeight="1" x14ac:dyDescent="0.25">
      <c r="E42" s="48" t="s">
        <v>310</v>
      </c>
      <c r="F42" s="47"/>
      <c r="G42" s="47"/>
      <c r="H42" s="49"/>
      <c r="I42" s="81">
        <v>40</v>
      </c>
      <c r="J42" s="46"/>
      <c r="K42" s="81">
        <v>40</v>
      </c>
      <c r="L42" s="46"/>
      <c r="M42" s="81">
        <v>40</v>
      </c>
      <c r="N42" s="46"/>
      <c r="O42" s="81">
        <v>40</v>
      </c>
      <c r="P42" s="47"/>
      <c r="Q42" s="46"/>
      <c r="R42" s="81">
        <v>40</v>
      </c>
      <c r="S42" s="46"/>
      <c r="T42" s="81">
        <v>40</v>
      </c>
      <c r="U42" s="46"/>
      <c r="V42" s="81">
        <v>40</v>
      </c>
      <c r="W42" s="47"/>
      <c r="X42" s="47"/>
      <c r="Y42" s="47"/>
      <c r="Z42" s="46"/>
      <c r="AA42" s="3">
        <v>40</v>
      </c>
      <c r="AB42" s="50">
        <v>40</v>
      </c>
      <c r="AC42" s="47"/>
      <c r="AD42" s="46"/>
      <c r="AE42" s="4">
        <v>40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Fs3kkzLP/U6yC6aB2BMR9vEL0aIdT+LQg0CzjFGsCFav2OTNcseIpJsdsGs4+7waAn8BJJn2X9YUhlIFAny69w==" saltValue="pMNZMFSORFGNQq+CQti07Q=="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E5D50741-AB90-4BA6-9EEE-B824579D86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T058 - Warwick BSP (110/33kV)</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B1:AI51"/>
  <sheetViews>
    <sheetView showGridLines="0" topLeftCell="A25"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1782</v>
      </c>
      <c r="I3" s="69"/>
      <c r="J3" s="69"/>
      <c r="K3" s="69"/>
      <c r="L3" s="69"/>
      <c r="M3" s="69"/>
      <c r="N3" s="69"/>
      <c r="O3" s="69"/>
      <c r="P3" s="69"/>
      <c r="Q3" s="69"/>
      <c r="R3" s="69"/>
      <c r="U3" s="71" t="s">
        <v>645</v>
      </c>
      <c r="V3" s="69"/>
      <c r="X3" s="72" t="s">
        <v>931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1783</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1784</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1785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26.6</v>
      </c>
      <c r="J24" s="46"/>
      <c r="K24" s="81">
        <v>48</v>
      </c>
      <c r="L24" s="46"/>
      <c r="M24" s="81">
        <v>48</v>
      </c>
      <c r="N24" s="46"/>
      <c r="O24" s="81">
        <v>48</v>
      </c>
      <c r="P24" s="47"/>
      <c r="Q24" s="46"/>
      <c r="R24" s="81">
        <v>48</v>
      </c>
      <c r="S24" s="46"/>
      <c r="T24" s="81">
        <v>26.6</v>
      </c>
      <c r="U24" s="46"/>
      <c r="V24" s="81">
        <v>26.6</v>
      </c>
      <c r="W24" s="47"/>
      <c r="X24" s="47"/>
      <c r="Y24" s="47"/>
      <c r="Z24" s="46"/>
      <c r="AA24" s="3">
        <v>48</v>
      </c>
      <c r="AB24" s="50">
        <v>48</v>
      </c>
      <c r="AC24" s="47"/>
      <c r="AD24" s="46"/>
      <c r="AE24" s="4">
        <v>48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0.6</v>
      </c>
      <c r="U25" s="46"/>
      <c r="V25" s="81">
        <v>0.6</v>
      </c>
      <c r="W25" s="47"/>
      <c r="X25" s="47"/>
      <c r="Y25" s="47"/>
      <c r="Z25" s="46"/>
      <c r="AA25" s="3">
        <v>0.6</v>
      </c>
      <c r="AB25" s="50">
        <v>0.6</v>
      </c>
      <c r="AC25" s="47"/>
      <c r="AD25" s="46"/>
      <c r="AE25" s="4">
        <v>0.6</v>
      </c>
    </row>
    <row r="26" spans="4:31" ht="13.15" customHeight="1" x14ac:dyDescent="0.25">
      <c r="E26" s="48" t="s">
        <v>321</v>
      </c>
      <c r="F26" s="47"/>
      <c r="G26" s="47"/>
      <c r="H26" s="49"/>
      <c r="I26" s="81">
        <v>22.1</v>
      </c>
      <c r="J26" s="46"/>
      <c r="K26" s="81">
        <v>21.9</v>
      </c>
      <c r="L26" s="46"/>
      <c r="M26" s="81">
        <v>21.8</v>
      </c>
      <c r="N26" s="46"/>
      <c r="O26" s="81">
        <v>21.8</v>
      </c>
      <c r="P26" s="47"/>
      <c r="Q26" s="46"/>
      <c r="R26" s="81">
        <v>22</v>
      </c>
      <c r="S26" s="46"/>
      <c r="T26" s="81">
        <v>20.100000000000001</v>
      </c>
      <c r="U26" s="46"/>
      <c r="V26" s="81">
        <v>20</v>
      </c>
      <c r="W26" s="47"/>
      <c r="X26" s="47"/>
      <c r="Y26" s="47"/>
      <c r="Z26" s="46"/>
      <c r="AA26" s="3">
        <v>19.899999999999999</v>
      </c>
      <c r="AB26" s="50">
        <v>19.8</v>
      </c>
      <c r="AC26" s="47"/>
      <c r="AD26" s="46"/>
      <c r="AE26" s="4">
        <v>19.8</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0.98499999999999999</v>
      </c>
      <c r="J29" s="46"/>
      <c r="K29" s="83">
        <v>0.98499999999999999</v>
      </c>
      <c r="L29" s="46"/>
      <c r="M29" s="83">
        <v>0.98499999999999999</v>
      </c>
      <c r="N29" s="46"/>
      <c r="O29" s="83">
        <v>0.98499999999999999</v>
      </c>
      <c r="P29" s="47"/>
      <c r="Q29" s="46"/>
      <c r="R29" s="83">
        <v>0.98499999999999999</v>
      </c>
      <c r="S29" s="46"/>
      <c r="T29" s="83">
        <v>0.94699999999999995</v>
      </c>
      <c r="U29" s="46"/>
      <c r="V29" s="83">
        <v>0.94699999999999995</v>
      </c>
      <c r="W29" s="47"/>
      <c r="X29" s="47"/>
      <c r="Y29" s="47"/>
      <c r="Z29" s="46"/>
      <c r="AA29" s="7">
        <v>0.94699999999999995</v>
      </c>
      <c r="AB29" s="53">
        <v>0.94699999999999995</v>
      </c>
      <c r="AC29" s="47"/>
      <c r="AD29" s="46"/>
      <c r="AE29" s="8">
        <v>0.94699999999999995</v>
      </c>
    </row>
    <row r="30" spans="4:31" ht="13.15" customHeight="1" x14ac:dyDescent="0.25">
      <c r="E30" s="48" t="s">
        <v>329</v>
      </c>
      <c r="F30" s="47"/>
      <c r="G30" s="47"/>
      <c r="H30" s="49"/>
      <c r="I30" s="81">
        <v>13.3</v>
      </c>
      <c r="J30" s="46"/>
      <c r="K30" s="81">
        <v>24</v>
      </c>
      <c r="L30" s="46"/>
      <c r="M30" s="81">
        <v>24</v>
      </c>
      <c r="N30" s="46"/>
      <c r="O30" s="81">
        <v>24</v>
      </c>
      <c r="P30" s="47"/>
      <c r="Q30" s="46"/>
      <c r="R30" s="81">
        <v>24</v>
      </c>
      <c r="S30" s="46"/>
      <c r="T30" s="81">
        <v>14.6</v>
      </c>
      <c r="U30" s="46"/>
      <c r="V30" s="81">
        <v>14.6</v>
      </c>
      <c r="W30" s="47"/>
      <c r="X30" s="47"/>
      <c r="Y30" s="47"/>
      <c r="Z30" s="46"/>
      <c r="AA30" s="3">
        <v>24</v>
      </c>
      <c r="AB30" s="50">
        <v>24</v>
      </c>
      <c r="AC30" s="47"/>
      <c r="AD30" s="46"/>
      <c r="AE30" s="4">
        <v>24</v>
      </c>
    </row>
    <row r="31" spans="4:31" ht="13.15" customHeight="1" x14ac:dyDescent="0.25">
      <c r="E31" s="51" t="s">
        <v>331</v>
      </c>
      <c r="F31" s="47"/>
      <c r="G31" s="47"/>
      <c r="H31" s="49"/>
      <c r="I31" s="82">
        <v>21.1</v>
      </c>
      <c r="J31" s="46"/>
      <c r="K31" s="82">
        <v>20.8</v>
      </c>
      <c r="L31" s="46"/>
      <c r="M31" s="82">
        <v>20.7</v>
      </c>
      <c r="N31" s="46"/>
      <c r="O31" s="82">
        <v>20.7</v>
      </c>
      <c r="P31" s="47"/>
      <c r="Q31" s="46"/>
      <c r="R31" s="82">
        <v>20.9</v>
      </c>
      <c r="S31" s="46"/>
      <c r="T31" s="82">
        <v>19.100000000000001</v>
      </c>
      <c r="U31" s="46"/>
      <c r="V31" s="82">
        <v>19</v>
      </c>
      <c r="W31" s="47"/>
      <c r="X31" s="47"/>
      <c r="Y31" s="47"/>
      <c r="Z31" s="46"/>
      <c r="AA31" s="9">
        <v>18.899999999999999</v>
      </c>
      <c r="AB31" s="52">
        <v>18.899999999999999</v>
      </c>
      <c r="AC31" s="47"/>
      <c r="AD31" s="46"/>
      <c r="AE31" s="10">
        <v>18.899999999999999</v>
      </c>
    </row>
    <row r="32" spans="4:31" ht="20.25" customHeight="1" x14ac:dyDescent="0.25">
      <c r="E32" s="48" t="s">
        <v>662</v>
      </c>
      <c r="F32" s="47"/>
      <c r="G32" s="47"/>
      <c r="H32" s="49"/>
      <c r="I32" s="80">
        <v>1.1000000000000001</v>
      </c>
      <c r="J32" s="46"/>
      <c r="K32" s="80">
        <v>1</v>
      </c>
      <c r="L32" s="46"/>
      <c r="M32" s="80">
        <v>1</v>
      </c>
      <c r="N32" s="46"/>
      <c r="O32" s="80">
        <v>1</v>
      </c>
      <c r="P32" s="47"/>
      <c r="Q32" s="46"/>
      <c r="R32" s="80">
        <v>1</v>
      </c>
      <c r="S32" s="46"/>
      <c r="T32" s="80">
        <v>1</v>
      </c>
      <c r="U32" s="46"/>
      <c r="V32" s="80">
        <v>1</v>
      </c>
      <c r="W32" s="47"/>
      <c r="X32" s="47"/>
      <c r="Y32" s="47"/>
      <c r="Z32" s="46"/>
      <c r="AA32" s="5">
        <v>0.9</v>
      </c>
      <c r="AB32" s="45">
        <v>0.9</v>
      </c>
      <c r="AC32" s="47"/>
      <c r="AD32" s="46"/>
      <c r="AE32" s="6">
        <v>0.9</v>
      </c>
    </row>
    <row r="33" spans="5:31" ht="20.25" customHeight="1" x14ac:dyDescent="0.25">
      <c r="E33" s="48" t="s">
        <v>663</v>
      </c>
      <c r="F33" s="47"/>
      <c r="G33" s="47"/>
      <c r="H33" s="49"/>
      <c r="I33" s="80" t="s">
        <v>1786</v>
      </c>
      <c r="J33" s="46"/>
      <c r="K33" s="80" t="s">
        <v>1786</v>
      </c>
      <c r="L33" s="46"/>
      <c r="M33" s="80" t="s">
        <v>1786</v>
      </c>
      <c r="N33" s="46"/>
      <c r="O33" s="80" t="s">
        <v>1786</v>
      </c>
      <c r="P33" s="47"/>
      <c r="Q33" s="46"/>
      <c r="R33" s="80" t="s">
        <v>1786</v>
      </c>
      <c r="S33" s="46"/>
      <c r="T33" s="80" t="s">
        <v>1786</v>
      </c>
      <c r="U33" s="46"/>
      <c r="V33" s="80" t="s">
        <v>1786</v>
      </c>
      <c r="W33" s="47"/>
      <c r="X33" s="47"/>
      <c r="Y33" s="47"/>
      <c r="Z33" s="46"/>
      <c r="AA33" s="5" t="s">
        <v>1786</v>
      </c>
      <c r="AB33" s="45" t="s">
        <v>1786</v>
      </c>
      <c r="AC33" s="47"/>
      <c r="AD33" s="46"/>
      <c r="AE33" s="6" t="s">
        <v>1786</v>
      </c>
    </row>
    <row r="34" spans="5:31" ht="13.15" customHeight="1" x14ac:dyDescent="0.25">
      <c r="E34" s="48" t="s">
        <v>337</v>
      </c>
      <c r="F34" s="47"/>
      <c r="G34" s="47"/>
      <c r="H34" s="49"/>
      <c r="I34" s="81">
        <v>7.8</v>
      </c>
      <c r="J34" s="46"/>
      <c r="K34" s="80"/>
      <c r="L34" s="46"/>
      <c r="M34" s="80"/>
      <c r="N34" s="46"/>
      <c r="O34" s="80"/>
      <c r="P34" s="47"/>
      <c r="Q34" s="46"/>
      <c r="R34" s="80"/>
      <c r="S34" s="46"/>
      <c r="T34" s="81">
        <v>4.5</v>
      </c>
      <c r="U34" s="46"/>
      <c r="V34" s="81">
        <v>4.4000000000000004</v>
      </c>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6.7</v>
      </c>
      <c r="J36" s="46"/>
      <c r="K36" s="81">
        <v>6.7</v>
      </c>
      <c r="L36" s="46"/>
      <c r="M36" s="81">
        <v>6.7</v>
      </c>
      <c r="N36" s="46"/>
      <c r="O36" s="81">
        <v>6.7</v>
      </c>
      <c r="P36" s="47"/>
      <c r="Q36" s="46"/>
      <c r="R36" s="81">
        <v>6.7</v>
      </c>
      <c r="S36" s="46"/>
      <c r="T36" s="81">
        <v>6.7</v>
      </c>
      <c r="U36" s="46"/>
      <c r="V36" s="81">
        <v>6.7</v>
      </c>
      <c r="W36" s="47"/>
      <c r="X36" s="47"/>
      <c r="Y36" s="47"/>
      <c r="Z36" s="46"/>
      <c r="AA36" s="3">
        <v>6.7</v>
      </c>
      <c r="AB36" s="50">
        <v>6.7</v>
      </c>
      <c r="AC36" s="47"/>
      <c r="AD36" s="46"/>
      <c r="AE36" s="4">
        <v>6.7</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0.7</v>
      </c>
      <c r="J38" s="46"/>
      <c r="K38" s="81">
        <v>0.7</v>
      </c>
      <c r="L38" s="46"/>
      <c r="M38" s="81">
        <v>0.7</v>
      </c>
      <c r="N38" s="46"/>
      <c r="O38" s="81">
        <v>0.7</v>
      </c>
      <c r="P38" s="47"/>
      <c r="Q38" s="46"/>
      <c r="R38" s="81">
        <v>0.7</v>
      </c>
      <c r="S38" s="46"/>
      <c r="T38" s="81">
        <v>0.7</v>
      </c>
      <c r="U38" s="46"/>
      <c r="V38" s="81">
        <v>0.7</v>
      </c>
      <c r="W38" s="47"/>
      <c r="X38" s="47"/>
      <c r="Y38" s="47"/>
      <c r="Z38" s="46"/>
      <c r="AA38" s="3">
        <v>0.7</v>
      </c>
      <c r="AB38" s="50">
        <v>0.7</v>
      </c>
      <c r="AC38" s="47"/>
      <c r="AD38" s="46"/>
      <c r="AE38" s="4">
        <v>0.7</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0</v>
      </c>
      <c r="J41" s="46"/>
      <c r="K41" s="81">
        <v>0</v>
      </c>
      <c r="L41" s="46"/>
      <c r="M41" s="81">
        <v>0</v>
      </c>
      <c r="N41" s="46"/>
      <c r="O41" s="81">
        <v>0</v>
      </c>
      <c r="P41" s="47"/>
      <c r="Q41" s="46"/>
      <c r="R41" s="81">
        <v>0</v>
      </c>
      <c r="S41" s="46"/>
      <c r="T41" s="81">
        <v>0</v>
      </c>
      <c r="U41" s="46"/>
      <c r="V41" s="81">
        <v>0</v>
      </c>
      <c r="W41" s="47"/>
      <c r="X41" s="47"/>
      <c r="Y41" s="47"/>
      <c r="Z41" s="46"/>
      <c r="AA41" s="3">
        <v>0</v>
      </c>
      <c r="AB41" s="50">
        <v>0</v>
      </c>
      <c r="AC41" s="47"/>
      <c r="AD41" s="46"/>
      <c r="AE41" s="4">
        <v>0</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1">
        <v>0.4</v>
      </c>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1">
        <v>0.4</v>
      </c>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86" t="s">
        <v>893</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NRgtRyE6pJgERzyPJyM8LnjXxLvW3Xv8JOIwlFBUk3A1N8Ty40eol7VYpP0wKD3zUQmBQRJYhzsCtCrHjQSsvA==" saltValue="DDYgSrbZZ/0Iq7qSst7+H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4D26F6F1-9F4B-4BFE-9C5C-C49A374AFA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T072 - Barcaldine BSP (132/66kV)</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dimension ref="B1:AI51"/>
  <sheetViews>
    <sheetView showGridLines="0" topLeftCell="A22" zoomScale="145" zoomScaleNormal="145" workbookViewId="0">
      <selection activeCell="E41"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1787</v>
      </c>
      <c r="I3" s="69"/>
      <c r="J3" s="69"/>
      <c r="K3" s="69"/>
      <c r="L3" s="69"/>
      <c r="M3" s="69"/>
      <c r="N3" s="69"/>
      <c r="O3" s="69"/>
      <c r="P3" s="69"/>
      <c r="Q3" s="69"/>
      <c r="R3" s="69"/>
      <c r="U3" s="71" t="s">
        <v>645</v>
      </c>
      <c r="V3" s="69"/>
      <c r="X3" s="72" t="s">
        <v>961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1788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1728</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1789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97.8</v>
      </c>
      <c r="J24" s="46"/>
      <c r="K24" s="81">
        <v>97.8</v>
      </c>
      <c r="L24" s="46"/>
      <c r="M24" s="81">
        <v>97.8</v>
      </c>
      <c r="N24" s="46"/>
      <c r="O24" s="81">
        <v>97.8</v>
      </c>
      <c r="P24" s="47"/>
      <c r="Q24" s="46"/>
      <c r="R24" s="81">
        <v>97.8</v>
      </c>
      <c r="S24" s="46"/>
      <c r="T24" s="81">
        <v>115.2</v>
      </c>
      <c r="U24" s="46"/>
      <c r="V24" s="81">
        <v>115.2</v>
      </c>
      <c r="W24" s="47"/>
      <c r="X24" s="47"/>
      <c r="Y24" s="47"/>
      <c r="Z24" s="46"/>
      <c r="AA24" s="3">
        <v>115.2</v>
      </c>
      <c r="AB24" s="50">
        <v>115.2</v>
      </c>
      <c r="AC24" s="47"/>
      <c r="AD24" s="46"/>
      <c r="AE24" s="4">
        <v>115.2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26.1</v>
      </c>
      <c r="J26" s="46"/>
      <c r="K26" s="81">
        <v>25.9</v>
      </c>
      <c r="L26" s="46"/>
      <c r="M26" s="81">
        <v>27</v>
      </c>
      <c r="N26" s="46"/>
      <c r="O26" s="81">
        <v>27</v>
      </c>
      <c r="P26" s="47"/>
      <c r="Q26" s="46"/>
      <c r="R26" s="81">
        <v>27.2</v>
      </c>
      <c r="S26" s="46"/>
      <c r="T26" s="81">
        <v>27</v>
      </c>
      <c r="U26" s="46"/>
      <c r="V26" s="81">
        <v>26.9</v>
      </c>
      <c r="W26" s="47"/>
      <c r="X26" s="47"/>
      <c r="Y26" s="47"/>
      <c r="Z26" s="46"/>
      <c r="AA26" s="3">
        <v>27.5</v>
      </c>
      <c r="AB26" s="50">
        <v>27.4</v>
      </c>
      <c r="AC26" s="47"/>
      <c r="AD26" s="46"/>
      <c r="AE26" s="4">
        <v>27.4</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0.997</v>
      </c>
      <c r="J29" s="46"/>
      <c r="K29" s="83">
        <v>0.997</v>
      </c>
      <c r="L29" s="46"/>
      <c r="M29" s="83">
        <v>0.997</v>
      </c>
      <c r="N29" s="46"/>
      <c r="O29" s="83">
        <v>0.997</v>
      </c>
      <c r="P29" s="47"/>
      <c r="Q29" s="46"/>
      <c r="R29" s="83">
        <v>0.997</v>
      </c>
      <c r="S29" s="46"/>
      <c r="T29" s="83">
        <v>0.999</v>
      </c>
      <c r="U29" s="46"/>
      <c r="V29" s="83">
        <v>0.999</v>
      </c>
      <c r="W29" s="47"/>
      <c r="X29" s="47"/>
      <c r="Y29" s="47"/>
      <c r="Z29" s="46"/>
      <c r="AA29" s="7">
        <v>0.999</v>
      </c>
      <c r="AB29" s="53">
        <v>0.999</v>
      </c>
      <c r="AC29" s="47"/>
      <c r="AD29" s="46"/>
      <c r="AE29" s="8">
        <v>0.999</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24.6</v>
      </c>
      <c r="J31" s="46"/>
      <c r="K31" s="82">
        <v>24.5</v>
      </c>
      <c r="L31" s="46"/>
      <c r="M31" s="82">
        <v>25.6</v>
      </c>
      <c r="N31" s="46"/>
      <c r="O31" s="82">
        <v>25.6</v>
      </c>
      <c r="P31" s="47"/>
      <c r="Q31" s="46"/>
      <c r="R31" s="82">
        <v>25.7</v>
      </c>
      <c r="S31" s="46"/>
      <c r="T31" s="82">
        <v>25.6</v>
      </c>
      <c r="U31" s="46"/>
      <c r="V31" s="82">
        <v>25.6</v>
      </c>
      <c r="W31" s="47"/>
      <c r="X31" s="47"/>
      <c r="Y31" s="47"/>
      <c r="Z31" s="46"/>
      <c r="AA31" s="9">
        <v>26.1</v>
      </c>
      <c r="AB31" s="52">
        <v>26.1</v>
      </c>
      <c r="AC31" s="47"/>
      <c r="AD31" s="46"/>
      <c r="AE31" s="10">
        <v>26.1</v>
      </c>
    </row>
    <row r="32" spans="4:31" ht="20.25" customHeight="1" x14ac:dyDescent="0.25">
      <c r="E32" s="48" t="s">
        <v>662</v>
      </c>
      <c r="F32" s="47"/>
      <c r="G32" s="47"/>
      <c r="H32" s="49"/>
      <c r="I32" s="80">
        <v>1.2</v>
      </c>
      <c r="J32" s="46"/>
      <c r="K32" s="80">
        <v>1.2</v>
      </c>
      <c r="L32" s="46"/>
      <c r="M32" s="80">
        <v>1.3</v>
      </c>
      <c r="N32" s="46"/>
      <c r="O32" s="80">
        <v>1.3</v>
      </c>
      <c r="P32" s="47"/>
      <c r="Q32" s="46"/>
      <c r="R32" s="80">
        <v>1.3</v>
      </c>
      <c r="S32" s="46"/>
      <c r="T32" s="80">
        <v>1.3</v>
      </c>
      <c r="U32" s="46"/>
      <c r="V32" s="80">
        <v>1.3</v>
      </c>
      <c r="W32" s="47"/>
      <c r="X32" s="47"/>
      <c r="Y32" s="47"/>
      <c r="Z32" s="46"/>
      <c r="AA32" s="5">
        <v>1.3</v>
      </c>
      <c r="AB32" s="45">
        <v>1.3</v>
      </c>
      <c r="AC32" s="47"/>
      <c r="AD32" s="46"/>
      <c r="AE32" s="6">
        <v>1.3</v>
      </c>
    </row>
    <row r="33" spans="5:31" ht="20.25" customHeight="1" x14ac:dyDescent="0.25">
      <c r="E33" s="48" t="s">
        <v>663</v>
      </c>
      <c r="F33" s="47"/>
      <c r="G33" s="47"/>
      <c r="H33" s="49"/>
      <c r="I33" s="80" t="s">
        <v>1790</v>
      </c>
      <c r="J33" s="46"/>
      <c r="K33" s="80" t="s">
        <v>1790</v>
      </c>
      <c r="L33" s="46"/>
      <c r="M33" s="80" t="s">
        <v>1790</v>
      </c>
      <c r="N33" s="46"/>
      <c r="O33" s="80" t="s">
        <v>1790</v>
      </c>
      <c r="P33" s="47"/>
      <c r="Q33" s="46"/>
      <c r="R33" s="80" t="s">
        <v>1790</v>
      </c>
      <c r="S33" s="46"/>
      <c r="T33" s="80" t="s">
        <v>1790</v>
      </c>
      <c r="U33" s="46"/>
      <c r="V33" s="80" t="s">
        <v>1790</v>
      </c>
      <c r="W33" s="47"/>
      <c r="X33" s="47"/>
      <c r="Y33" s="47"/>
      <c r="Z33" s="46"/>
      <c r="AA33" s="5" t="s">
        <v>1790</v>
      </c>
      <c r="AB33" s="45" t="s">
        <v>1790</v>
      </c>
      <c r="AC33" s="47"/>
      <c r="AD33" s="46"/>
      <c r="AE33" s="6" t="s">
        <v>1790</v>
      </c>
    </row>
    <row r="34" spans="5:31" ht="13.15" customHeight="1" x14ac:dyDescent="0.25">
      <c r="E34" s="48" t="s">
        <v>337</v>
      </c>
      <c r="F34" s="47"/>
      <c r="G34" s="47"/>
      <c r="H34" s="49"/>
      <c r="I34" s="81">
        <v>24.6</v>
      </c>
      <c r="J34" s="46"/>
      <c r="K34" s="81">
        <v>24.5</v>
      </c>
      <c r="L34" s="46"/>
      <c r="M34" s="81">
        <v>25.6</v>
      </c>
      <c r="N34" s="46"/>
      <c r="O34" s="81">
        <v>25.6</v>
      </c>
      <c r="P34" s="47"/>
      <c r="Q34" s="46"/>
      <c r="R34" s="81">
        <v>25.7</v>
      </c>
      <c r="S34" s="46"/>
      <c r="T34" s="81">
        <v>25.6</v>
      </c>
      <c r="U34" s="46"/>
      <c r="V34" s="81">
        <v>25.6</v>
      </c>
      <c r="W34" s="47"/>
      <c r="X34" s="47"/>
      <c r="Y34" s="47"/>
      <c r="Z34" s="46"/>
      <c r="AA34" s="3">
        <v>26.1</v>
      </c>
      <c r="AB34" s="50">
        <v>26.1</v>
      </c>
      <c r="AC34" s="47"/>
      <c r="AD34" s="46"/>
      <c r="AE34" s="4">
        <v>26.1</v>
      </c>
    </row>
    <row r="35" spans="5:31" x14ac:dyDescent="0.25">
      <c r="E35" s="48" t="s">
        <v>340</v>
      </c>
      <c r="F35" s="47"/>
      <c r="G35" s="47"/>
      <c r="H35" s="49"/>
      <c r="I35" s="81">
        <v>50</v>
      </c>
      <c r="J35" s="46"/>
      <c r="K35" s="81">
        <v>50</v>
      </c>
      <c r="L35" s="46"/>
      <c r="M35" s="81">
        <v>50</v>
      </c>
      <c r="N35" s="46"/>
      <c r="O35" s="81">
        <v>50</v>
      </c>
      <c r="P35" s="47"/>
      <c r="Q35" s="46"/>
      <c r="R35" s="81">
        <v>50</v>
      </c>
      <c r="S35" s="46"/>
      <c r="T35" s="81">
        <v>50</v>
      </c>
      <c r="U35" s="46"/>
      <c r="V35" s="81">
        <v>50</v>
      </c>
      <c r="W35" s="47"/>
      <c r="X35" s="47"/>
      <c r="Y35" s="47"/>
      <c r="Z35" s="46"/>
      <c r="AA35" s="3">
        <v>50</v>
      </c>
      <c r="AB35" s="50">
        <v>50</v>
      </c>
      <c r="AC35" s="47"/>
      <c r="AD35" s="46"/>
      <c r="AE35" s="4">
        <v>50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c r="J41" s="46"/>
      <c r="K41" s="81"/>
      <c r="L41" s="46"/>
      <c r="M41" s="81"/>
      <c r="N41" s="46"/>
      <c r="O41" s="81"/>
      <c r="P41" s="47"/>
      <c r="Q41" s="46"/>
      <c r="R41" s="81"/>
      <c r="S41" s="46"/>
      <c r="T41" s="81"/>
      <c r="U41" s="46"/>
      <c r="V41" s="81"/>
      <c r="W41" s="47"/>
      <c r="X41" s="47"/>
      <c r="Y41" s="47"/>
      <c r="Z41" s="46"/>
      <c r="AA41" s="3"/>
      <c r="AB41" s="50"/>
      <c r="AC41" s="47"/>
      <c r="AD41" s="46"/>
      <c r="AE41" s="4"/>
    </row>
    <row r="42" spans="5:31" ht="20.100000000000001" customHeight="1" x14ac:dyDescent="0.25">
      <c r="E42" s="48" t="s">
        <v>310</v>
      </c>
      <c r="F42" s="47"/>
      <c r="G42" s="47"/>
      <c r="H42" s="49"/>
      <c r="I42" s="81"/>
      <c r="J42" s="46"/>
      <c r="K42" s="81"/>
      <c r="L42" s="46"/>
      <c r="M42" s="81"/>
      <c r="N42" s="46"/>
      <c r="O42" s="81"/>
      <c r="P42" s="47"/>
      <c r="Q42" s="46"/>
      <c r="R42" s="81"/>
      <c r="S42" s="46"/>
      <c r="T42" s="81"/>
      <c r="U42" s="46"/>
      <c r="V42" s="81"/>
      <c r="W42" s="47"/>
      <c r="X42" s="47"/>
      <c r="Y42" s="47"/>
      <c r="Z42" s="46"/>
      <c r="AA42" s="3"/>
      <c r="AB42" s="50"/>
      <c r="AC42" s="47"/>
      <c r="AD42" s="46"/>
      <c r="AE42" s="4"/>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3d2v7FO2rtdV1szV17d26hPxweyDot0dz/+g4IoCbzKfDb8FVoSW6PO/bdrl+Mxqbf9PLrb/X18HDYqqFWu3eA==" saltValue="bjtb4zpjLWOYDIZPWR1Uy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E0461DC3-D2B0-4B23-BEC2-F936D2BA777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T083 - Roma 33kV BSP (132/33kV)</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B1:AI51"/>
  <sheetViews>
    <sheetView showGridLines="0" topLeftCell="A25"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1791</v>
      </c>
      <c r="I3" s="69"/>
      <c r="J3" s="69"/>
      <c r="K3" s="69"/>
      <c r="L3" s="69"/>
      <c r="M3" s="69"/>
      <c r="N3" s="69"/>
      <c r="O3" s="69"/>
      <c r="P3" s="69"/>
      <c r="Q3" s="69"/>
      <c r="R3" s="69"/>
      <c r="U3" s="71" t="s">
        <v>645</v>
      </c>
      <c r="V3" s="69"/>
      <c r="X3" s="72" t="s">
        <v>1116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670</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1792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1793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1794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68</v>
      </c>
      <c r="J24" s="46"/>
      <c r="K24" s="81">
        <v>68</v>
      </c>
      <c r="L24" s="46"/>
      <c r="M24" s="81">
        <v>68</v>
      </c>
      <c r="N24" s="46"/>
      <c r="O24" s="81">
        <v>68</v>
      </c>
      <c r="P24" s="47"/>
      <c r="Q24" s="46"/>
      <c r="R24" s="81">
        <v>68</v>
      </c>
      <c r="S24" s="46"/>
      <c r="T24" s="81">
        <v>68</v>
      </c>
      <c r="U24" s="46"/>
      <c r="V24" s="81">
        <v>68</v>
      </c>
      <c r="W24" s="47"/>
      <c r="X24" s="47"/>
      <c r="Y24" s="47"/>
      <c r="Z24" s="46"/>
      <c r="AA24" s="3">
        <v>68</v>
      </c>
      <c r="AB24" s="50">
        <v>68</v>
      </c>
      <c r="AC24" s="47"/>
      <c r="AD24" s="46"/>
      <c r="AE24" s="4">
        <v>68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41.9</v>
      </c>
      <c r="J26" s="46"/>
      <c r="K26" s="81">
        <v>41.7</v>
      </c>
      <c r="L26" s="46"/>
      <c r="M26" s="81">
        <v>42.8</v>
      </c>
      <c r="N26" s="46"/>
      <c r="O26" s="81">
        <v>42.8</v>
      </c>
      <c r="P26" s="47"/>
      <c r="Q26" s="46"/>
      <c r="R26" s="81">
        <v>43</v>
      </c>
      <c r="S26" s="46"/>
      <c r="T26" s="81">
        <v>34.200000000000003</v>
      </c>
      <c r="U26" s="46"/>
      <c r="V26" s="81">
        <v>34</v>
      </c>
      <c r="W26" s="47"/>
      <c r="X26" s="47"/>
      <c r="Y26" s="47"/>
      <c r="Z26" s="46"/>
      <c r="AA26" s="3">
        <v>34.700000000000003</v>
      </c>
      <c r="AB26" s="50">
        <v>34.6</v>
      </c>
      <c r="AC26" s="47"/>
      <c r="AD26" s="46"/>
      <c r="AE26" s="4">
        <v>34.6</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0.998</v>
      </c>
      <c r="J29" s="46"/>
      <c r="K29" s="83">
        <v>0.998</v>
      </c>
      <c r="L29" s="46"/>
      <c r="M29" s="83">
        <v>0.998</v>
      </c>
      <c r="N29" s="46"/>
      <c r="O29" s="83">
        <v>0.998</v>
      </c>
      <c r="P29" s="47"/>
      <c r="Q29" s="46"/>
      <c r="R29" s="83">
        <v>0.998</v>
      </c>
      <c r="S29" s="46"/>
      <c r="T29" s="83">
        <v>0.98899999999999999</v>
      </c>
      <c r="U29" s="46"/>
      <c r="V29" s="83">
        <v>0.98899999999999999</v>
      </c>
      <c r="W29" s="47"/>
      <c r="X29" s="47"/>
      <c r="Y29" s="47"/>
      <c r="Z29" s="46"/>
      <c r="AA29" s="7">
        <v>0.98899999999999999</v>
      </c>
      <c r="AB29" s="53">
        <v>0.98899999999999999</v>
      </c>
      <c r="AC29" s="47"/>
      <c r="AD29" s="46"/>
      <c r="AE29" s="8">
        <v>0.98899999999999999</v>
      </c>
    </row>
    <row r="30" spans="4:31" ht="13.15" customHeight="1" x14ac:dyDescent="0.25">
      <c r="E30" s="48" t="s">
        <v>329</v>
      </c>
      <c r="F30" s="47"/>
      <c r="G30" s="47"/>
      <c r="H30" s="49"/>
      <c r="I30" s="81">
        <v>37.4</v>
      </c>
      <c r="J30" s="46"/>
      <c r="K30" s="81">
        <v>37.4</v>
      </c>
      <c r="L30" s="46"/>
      <c r="M30" s="81">
        <v>37.4</v>
      </c>
      <c r="N30" s="46"/>
      <c r="O30" s="81">
        <v>37.4</v>
      </c>
      <c r="P30" s="47"/>
      <c r="Q30" s="46"/>
      <c r="R30" s="81">
        <v>37.4</v>
      </c>
      <c r="S30" s="46"/>
      <c r="T30" s="81">
        <v>37.4</v>
      </c>
      <c r="U30" s="46"/>
      <c r="V30" s="81">
        <v>37.4</v>
      </c>
      <c r="W30" s="47"/>
      <c r="X30" s="47"/>
      <c r="Y30" s="47"/>
      <c r="Z30" s="46"/>
      <c r="AA30" s="3">
        <v>37.4</v>
      </c>
      <c r="AB30" s="50">
        <v>37.4</v>
      </c>
      <c r="AC30" s="47"/>
      <c r="AD30" s="46"/>
      <c r="AE30" s="4">
        <v>37.4</v>
      </c>
    </row>
    <row r="31" spans="4:31" ht="13.15" customHeight="1" x14ac:dyDescent="0.25">
      <c r="E31" s="51" t="s">
        <v>331</v>
      </c>
      <c r="F31" s="47"/>
      <c r="G31" s="47"/>
      <c r="H31" s="49"/>
      <c r="I31" s="82">
        <v>40.799999999999997</v>
      </c>
      <c r="J31" s="46"/>
      <c r="K31" s="82">
        <v>40.6</v>
      </c>
      <c r="L31" s="46"/>
      <c r="M31" s="82">
        <v>41.7</v>
      </c>
      <c r="N31" s="46"/>
      <c r="O31" s="82">
        <v>41.7</v>
      </c>
      <c r="P31" s="47"/>
      <c r="Q31" s="46"/>
      <c r="R31" s="82">
        <v>41.8</v>
      </c>
      <c r="S31" s="46"/>
      <c r="T31" s="82">
        <v>32.9</v>
      </c>
      <c r="U31" s="46"/>
      <c r="V31" s="82">
        <v>32.799999999999997</v>
      </c>
      <c r="W31" s="47"/>
      <c r="X31" s="47"/>
      <c r="Y31" s="47"/>
      <c r="Z31" s="46"/>
      <c r="AA31" s="9">
        <v>33.4</v>
      </c>
      <c r="AB31" s="52">
        <v>33.4</v>
      </c>
      <c r="AC31" s="47"/>
      <c r="AD31" s="46"/>
      <c r="AE31" s="10">
        <v>33.299999999999997</v>
      </c>
    </row>
    <row r="32" spans="4:31" ht="20.25" customHeight="1" x14ac:dyDescent="0.25">
      <c r="E32" s="48" t="s">
        <v>662</v>
      </c>
      <c r="F32" s="47"/>
      <c r="G32" s="47"/>
      <c r="H32" s="49"/>
      <c r="I32" s="80">
        <v>2</v>
      </c>
      <c r="J32" s="46"/>
      <c r="K32" s="80">
        <v>2</v>
      </c>
      <c r="L32" s="46"/>
      <c r="M32" s="80">
        <v>2.1</v>
      </c>
      <c r="N32" s="46"/>
      <c r="O32" s="80">
        <v>2.1</v>
      </c>
      <c r="P32" s="47"/>
      <c r="Q32" s="46"/>
      <c r="R32" s="80">
        <v>2.1</v>
      </c>
      <c r="S32" s="46"/>
      <c r="T32" s="80">
        <v>1.6</v>
      </c>
      <c r="U32" s="46"/>
      <c r="V32" s="80">
        <v>1.6</v>
      </c>
      <c r="W32" s="47"/>
      <c r="X32" s="47"/>
      <c r="Y32" s="47"/>
      <c r="Z32" s="46"/>
      <c r="AA32" s="5">
        <v>1.7</v>
      </c>
      <c r="AB32" s="45">
        <v>1.7</v>
      </c>
      <c r="AC32" s="47"/>
      <c r="AD32" s="46"/>
      <c r="AE32" s="6">
        <v>1.7</v>
      </c>
    </row>
    <row r="33" spans="5:31" ht="20.25" customHeight="1" x14ac:dyDescent="0.25">
      <c r="E33" s="48" t="s">
        <v>663</v>
      </c>
      <c r="F33" s="47"/>
      <c r="G33" s="47"/>
      <c r="H33" s="49"/>
      <c r="I33" s="80" t="s">
        <v>688</v>
      </c>
      <c r="J33" s="46"/>
      <c r="K33" s="80" t="s">
        <v>688</v>
      </c>
      <c r="L33" s="46"/>
      <c r="M33" s="80" t="s">
        <v>688</v>
      </c>
      <c r="N33" s="46"/>
      <c r="O33" s="80" t="s">
        <v>688</v>
      </c>
      <c r="P33" s="47"/>
      <c r="Q33" s="46"/>
      <c r="R33" s="80" t="s">
        <v>688</v>
      </c>
      <c r="S33" s="46"/>
      <c r="T33" s="80" t="s">
        <v>688</v>
      </c>
      <c r="U33" s="46"/>
      <c r="V33" s="80" t="s">
        <v>688</v>
      </c>
      <c r="W33" s="47"/>
      <c r="X33" s="47"/>
      <c r="Y33" s="47"/>
      <c r="Z33" s="46"/>
      <c r="AA33" s="5" t="s">
        <v>688</v>
      </c>
      <c r="AB33" s="45" t="s">
        <v>688</v>
      </c>
      <c r="AC33" s="47"/>
      <c r="AD33" s="46"/>
      <c r="AE33" s="6" t="s">
        <v>688</v>
      </c>
    </row>
    <row r="34" spans="5:31" ht="13.15" customHeight="1" x14ac:dyDescent="0.25">
      <c r="E34" s="48" t="s">
        <v>337</v>
      </c>
      <c r="F34" s="47"/>
      <c r="G34" s="47"/>
      <c r="H34" s="49"/>
      <c r="I34" s="81">
        <v>3.4</v>
      </c>
      <c r="J34" s="46"/>
      <c r="K34" s="81">
        <v>3.2</v>
      </c>
      <c r="L34" s="46"/>
      <c r="M34" s="81">
        <v>4.3</v>
      </c>
      <c r="N34" s="46"/>
      <c r="O34" s="81">
        <v>4.3</v>
      </c>
      <c r="P34" s="47"/>
      <c r="Q34" s="46"/>
      <c r="R34" s="81">
        <v>4.4000000000000004</v>
      </c>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19.100000000000001</v>
      </c>
      <c r="J37" s="46"/>
      <c r="K37" s="81">
        <v>19.100000000000001</v>
      </c>
      <c r="L37" s="46"/>
      <c r="M37" s="81">
        <v>19.100000000000001</v>
      </c>
      <c r="N37" s="46"/>
      <c r="O37" s="81">
        <v>19.100000000000001</v>
      </c>
      <c r="P37" s="47"/>
      <c r="Q37" s="46"/>
      <c r="R37" s="81">
        <v>19.100000000000001</v>
      </c>
      <c r="S37" s="46"/>
      <c r="T37" s="81">
        <v>19.100000000000001</v>
      </c>
      <c r="U37" s="46"/>
      <c r="V37" s="81">
        <v>19.100000000000001</v>
      </c>
      <c r="W37" s="47"/>
      <c r="X37" s="47"/>
      <c r="Y37" s="47"/>
      <c r="Z37" s="46"/>
      <c r="AA37" s="3">
        <v>19.100000000000001</v>
      </c>
      <c r="AB37" s="50">
        <v>19.100000000000001</v>
      </c>
      <c r="AC37" s="47"/>
      <c r="AD37" s="46"/>
      <c r="AE37" s="4">
        <v>19.100000000000001</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7.9000000953674299</v>
      </c>
      <c r="J39" s="46"/>
      <c r="K39" s="81">
        <v>7.9000000953674299</v>
      </c>
      <c r="L39" s="46"/>
      <c r="M39" s="81">
        <v>7.9000000953674299</v>
      </c>
      <c r="N39" s="46"/>
      <c r="O39" s="81">
        <v>7.9000000953674299</v>
      </c>
      <c r="P39" s="47"/>
      <c r="Q39" s="46"/>
      <c r="R39" s="81">
        <v>7.9000000953674299</v>
      </c>
      <c r="S39" s="46"/>
      <c r="T39" s="81">
        <v>7.9000000953674299</v>
      </c>
      <c r="U39" s="46"/>
      <c r="V39" s="81">
        <v>7.9000000953674299</v>
      </c>
      <c r="W39" s="47"/>
      <c r="X39" s="47"/>
      <c r="Y39" s="47"/>
      <c r="Z39" s="46"/>
      <c r="AA39" s="3">
        <v>7.9000000953674299</v>
      </c>
      <c r="AB39" s="50">
        <v>7.9000000953674299</v>
      </c>
      <c r="AC39" s="47"/>
      <c r="AD39" s="46"/>
      <c r="AE39" s="4">
        <v>7.9000000953674299</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50</v>
      </c>
      <c r="J41" s="46"/>
      <c r="K41" s="81">
        <v>50</v>
      </c>
      <c r="L41" s="46"/>
      <c r="M41" s="81">
        <v>50</v>
      </c>
      <c r="N41" s="46"/>
      <c r="O41" s="81">
        <v>50</v>
      </c>
      <c r="P41" s="47"/>
      <c r="Q41" s="46"/>
      <c r="R41" s="81">
        <v>50</v>
      </c>
      <c r="S41" s="46"/>
      <c r="T41" s="81">
        <v>50</v>
      </c>
      <c r="U41" s="46"/>
      <c r="V41" s="81">
        <v>50</v>
      </c>
      <c r="W41" s="47"/>
      <c r="X41" s="47"/>
      <c r="Y41" s="47"/>
      <c r="Z41" s="46"/>
      <c r="AA41" s="3">
        <v>50</v>
      </c>
      <c r="AB41" s="50">
        <v>50</v>
      </c>
      <c r="AC41" s="47"/>
      <c r="AD41" s="46"/>
      <c r="AE41" s="4">
        <v>50</v>
      </c>
    </row>
    <row r="42" spans="5:31" ht="20.100000000000001" customHeight="1" x14ac:dyDescent="0.25">
      <c r="E42" s="48" t="s">
        <v>310</v>
      </c>
      <c r="F42" s="47"/>
      <c r="G42" s="47"/>
      <c r="H42" s="49"/>
      <c r="I42" s="81">
        <v>25</v>
      </c>
      <c r="J42" s="46"/>
      <c r="K42" s="81">
        <v>25</v>
      </c>
      <c r="L42" s="46"/>
      <c r="M42" s="81">
        <v>25</v>
      </c>
      <c r="N42" s="46"/>
      <c r="O42" s="81">
        <v>25</v>
      </c>
      <c r="P42" s="47"/>
      <c r="Q42" s="46"/>
      <c r="R42" s="81">
        <v>25</v>
      </c>
      <c r="S42" s="46"/>
      <c r="T42" s="81">
        <v>25</v>
      </c>
      <c r="U42" s="46"/>
      <c r="V42" s="81">
        <v>25</v>
      </c>
      <c r="W42" s="47"/>
      <c r="X42" s="47"/>
      <c r="Y42" s="47"/>
      <c r="Z42" s="46"/>
      <c r="AA42" s="3">
        <v>25</v>
      </c>
      <c r="AB42" s="50">
        <v>25</v>
      </c>
      <c r="AC42" s="47"/>
      <c r="AD42" s="46"/>
      <c r="AE42" s="4">
        <v>25</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feCns3wYepPF+IEoXebQ7Itbkc0wu8rZ/+q/MykU9Q76JsspaQM7q4eiQIrf3DVi/TPPzTiHBBo80JrxEzCO0Q==" saltValue="R9jGyywcSBzUIYggarlah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48070EAD-4630-4D03-9917-CF3606F2B3D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T095 - Millchester BSP (132/66kV)</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K53"/>
  <sheetViews>
    <sheetView showGridLines="0" topLeftCell="A31" zoomScale="160" zoomScaleNormal="160" workbookViewId="0">
      <selection activeCell="AK42" sqref="AK42: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783</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784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739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785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786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56</v>
      </c>
      <c r="K26" s="46"/>
      <c r="L26" s="81">
        <v>56</v>
      </c>
      <c r="M26" s="46"/>
      <c r="N26" s="81">
        <v>56</v>
      </c>
      <c r="O26" s="46"/>
      <c r="P26" s="81">
        <v>56</v>
      </c>
      <c r="Q26" s="47"/>
      <c r="R26" s="46"/>
      <c r="S26" s="81">
        <v>56</v>
      </c>
      <c r="T26" s="46"/>
      <c r="U26" s="81">
        <v>59.1</v>
      </c>
      <c r="V26" s="46"/>
      <c r="W26" s="81">
        <v>59.1</v>
      </c>
      <c r="X26" s="47"/>
      <c r="Y26" s="47"/>
      <c r="Z26" s="47"/>
      <c r="AA26" s="46"/>
      <c r="AB26" s="3">
        <v>59.1</v>
      </c>
      <c r="AC26" s="50">
        <v>59.1</v>
      </c>
      <c r="AD26" s="47"/>
      <c r="AE26" s="46"/>
      <c r="AF26" s="4">
        <v>59.1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29.2</v>
      </c>
      <c r="K28" s="46"/>
      <c r="L28" s="81">
        <v>29.5</v>
      </c>
      <c r="M28" s="46"/>
      <c r="N28" s="81">
        <v>29.9</v>
      </c>
      <c r="O28" s="46"/>
      <c r="P28" s="81">
        <v>30.5</v>
      </c>
      <c r="Q28" s="47"/>
      <c r="R28" s="46"/>
      <c r="S28" s="81">
        <v>31.2</v>
      </c>
      <c r="T28" s="46"/>
      <c r="U28" s="81">
        <v>16.5</v>
      </c>
      <c r="V28" s="46"/>
      <c r="W28" s="81">
        <v>16.899999999999999</v>
      </c>
      <c r="X28" s="47"/>
      <c r="Y28" s="47"/>
      <c r="Z28" s="47"/>
      <c r="AA28" s="46"/>
      <c r="AB28" s="3">
        <v>17.399999999999999</v>
      </c>
      <c r="AC28" s="50">
        <v>17.8</v>
      </c>
      <c r="AD28" s="47"/>
      <c r="AE28" s="46"/>
      <c r="AF28" s="4">
        <v>18.3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29.9</v>
      </c>
      <c r="K32" s="46"/>
      <c r="L32" s="81">
        <v>29.9</v>
      </c>
      <c r="M32" s="46"/>
      <c r="N32" s="81">
        <v>29.9</v>
      </c>
      <c r="O32" s="46"/>
      <c r="P32" s="81">
        <v>29.9</v>
      </c>
      <c r="Q32" s="47"/>
      <c r="R32" s="46"/>
      <c r="S32" s="81">
        <v>29.9</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27.8</v>
      </c>
      <c r="K33" s="46"/>
      <c r="L33" s="82">
        <v>28.1</v>
      </c>
      <c r="M33" s="46"/>
      <c r="N33" s="82">
        <v>28.4</v>
      </c>
      <c r="O33" s="46"/>
      <c r="P33" s="82">
        <v>29</v>
      </c>
      <c r="Q33" s="47"/>
      <c r="R33" s="46"/>
      <c r="S33" s="82">
        <v>29.7</v>
      </c>
      <c r="T33" s="46"/>
      <c r="U33" s="82">
        <v>15.8</v>
      </c>
      <c r="V33" s="46"/>
      <c r="W33" s="82">
        <v>16.2</v>
      </c>
      <c r="X33" s="47"/>
      <c r="Y33" s="47"/>
      <c r="Z33" s="47"/>
      <c r="AA33" s="46"/>
      <c r="AB33" s="9">
        <v>16.600000000000001</v>
      </c>
      <c r="AC33" s="52">
        <v>17.100000000000001</v>
      </c>
      <c r="AD33" s="47"/>
      <c r="AE33" s="46"/>
      <c r="AF33" s="10">
        <v>17.5</v>
      </c>
    </row>
    <row r="34" spans="5:37" ht="20.25" customHeight="1" x14ac:dyDescent="0.25">
      <c r="E34" s="48" t="s">
        <v>662</v>
      </c>
      <c r="F34" s="47"/>
      <c r="G34" s="47"/>
      <c r="H34" s="47"/>
      <c r="I34" s="49"/>
      <c r="J34" s="80">
        <v>1.4</v>
      </c>
      <c r="K34" s="46"/>
      <c r="L34" s="80">
        <v>1.4</v>
      </c>
      <c r="M34" s="46"/>
      <c r="N34" s="80">
        <v>1.4</v>
      </c>
      <c r="O34" s="46"/>
      <c r="P34" s="80">
        <v>1.5</v>
      </c>
      <c r="Q34" s="47"/>
      <c r="R34" s="46"/>
      <c r="S34" s="80">
        <v>1.5</v>
      </c>
      <c r="T34" s="46"/>
      <c r="U34" s="80">
        <v>0.8</v>
      </c>
      <c r="V34" s="46"/>
      <c r="W34" s="80">
        <v>0.8</v>
      </c>
      <c r="X34" s="47"/>
      <c r="Y34" s="47"/>
      <c r="Z34" s="47"/>
      <c r="AA34" s="46"/>
      <c r="AB34" s="5">
        <v>0.8</v>
      </c>
      <c r="AC34" s="45">
        <v>0.9</v>
      </c>
      <c r="AD34" s="47"/>
      <c r="AE34" s="46"/>
      <c r="AF34" s="6">
        <v>0.9</v>
      </c>
    </row>
    <row r="35" spans="5:37"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4</v>
      </c>
      <c r="K39" s="46"/>
      <c r="L39" s="81">
        <v>4</v>
      </c>
      <c r="M39" s="46"/>
      <c r="N39" s="81">
        <v>4</v>
      </c>
      <c r="O39" s="46"/>
      <c r="P39" s="81">
        <v>4</v>
      </c>
      <c r="Q39" s="47"/>
      <c r="R39" s="46"/>
      <c r="S39" s="81">
        <v>4</v>
      </c>
      <c r="T39" s="46"/>
      <c r="U39" s="81">
        <v>4</v>
      </c>
      <c r="V39" s="46"/>
      <c r="W39" s="81">
        <v>4</v>
      </c>
      <c r="X39" s="47"/>
      <c r="Y39" s="47"/>
      <c r="Z39" s="47"/>
      <c r="AA39" s="46"/>
      <c r="AB39" s="3">
        <v>4</v>
      </c>
      <c r="AC39" s="50">
        <v>4</v>
      </c>
      <c r="AD39" s="47"/>
      <c r="AE39" s="46"/>
      <c r="AF39" s="4">
        <v>4</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31</v>
      </c>
      <c r="K43" s="46"/>
      <c r="L43" s="81">
        <v>31</v>
      </c>
      <c r="M43" s="46"/>
      <c r="N43" s="81">
        <v>31</v>
      </c>
      <c r="O43" s="46"/>
      <c r="P43" s="81">
        <v>31</v>
      </c>
      <c r="Q43" s="47"/>
      <c r="R43" s="46"/>
      <c r="S43" s="81">
        <v>31</v>
      </c>
      <c r="T43" s="46"/>
      <c r="U43" s="81">
        <v>31</v>
      </c>
      <c r="V43" s="46"/>
      <c r="W43" s="81">
        <v>31</v>
      </c>
      <c r="X43" s="47"/>
      <c r="Y43" s="47"/>
      <c r="Z43" s="47"/>
      <c r="AA43" s="46"/>
      <c r="AB43" s="3">
        <v>31</v>
      </c>
      <c r="AC43" s="50">
        <v>31</v>
      </c>
      <c r="AD43" s="47"/>
      <c r="AE43" s="46"/>
      <c r="AF43" s="4">
        <v>31</v>
      </c>
      <c r="AK43" s="22"/>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9IA93xhfBPDMqDBTe/1qKaSCBdyJEU7M8mh/sKWQ/I5PTBAk9EeS6vMpoez0AzDj4M+jSfR5qdeJ7ng2fsFprw==" saltValue="94KJ0hIXIDp1pUjkE+cTf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7DC51BA-396B-47B0-8DA1-EA854811330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BLRI - Black River (66/11kV)</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dimension ref="B1:AJ51"/>
  <sheetViews>
    <sheetView showGridLines="0" topLeftCell="A28" zoomScale="160" zoomScaleNormal="160" workbookViewId="0">
      <selection activeCell="AJ41" sqref="AJ41:AK43"/>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1795</v>
      </c>
      <c r="I3" s="69"/>
      <c r="J3" s="69"/>
      <c r="K3" s="69"/>
      <c r="L3" s="69"/>
      <c r="M3" s="69"/>
      <c r="N3" s="69"/>
      <c r="O3" s="69"/>
      <c r="P3" s="69"/>
      <c r="Q3" s="69"/>
      <c r="R3" s="69"/>
      <c r="U3" s="71" t="s">
        <v>645</v>
      </c>
      <c r="V3" s="69"/>
      <c r="X3" s="72" t="s">
        <v>1269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1796</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739</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1797</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239</v>
      </c>
      <c r="J24" s="46"/>
      <c r="K24" s="81">
        <v>239</v>
      </c>
      <c r="L24" s="46"/>
      <c r="M24" s="81">
        <v>239</v>
      </c>
      <c r="N24" s="46"/>
      <c r="O24" s="81">
        <v>239</v>
      </c>
      <c r="P24" s="47"/>
      <c r="Q24" s="46"/>
      <c r="R24" s="81">
        <v>239</v>
      </c>
      <c r="S24" s="46"/>
      <c r="T24" s="81">
        <v>286.2</v>
      </c>
      <c r="U24" s="46"/>
      <c r="V24" s="81">
        <v>286.2</v>
      </c>
      <c r="W24" s="47"/>
      <c r="X24" s="47"/>
      <c r="Y24" s="47"/>
      <c r="Z24" s="46"/>
      <c r="AA24" s="3">
        <v>286.2</v>
      </c>
      <c r="AB24" s="50">
        <v>286.2</v>
      </c>
      <c r="AC24" s="47"/>
      <c r="AD24" s="46"/>
      <c r="AE24" s="4">
        <v>286.2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88.8</v>
      </c>
      <c r="J26" s="46"/>
      <c r="K26" s="81">
        <v>88.1</v>
      </c>
      <c r="L26" s="46"/>
      <c r="M26" s="81">
        <v>88</v>
      </c>
      <c r="N26" s="46"/>
      <c r="O26" s="81">
        <v>92.4</v>
      </c>
      <c r="P26" s="47"/>
      <c r="Q26" s="46"/>
      <c r="R26" s="81">
        <v>97.5</v>
      </c>
      <c r="S26" s="46"/>
      <c r="T26" s="81">
        <v>111.4</v>
      </c>
      <c r="U26" s="46"/>
      <c r="V26" s="81">
        <v>111</v>
      </c>
      <c r="W26" s="47"/>
      <c r="X26" s="47"/>
      <c r="Y26" s="47"/>
      <c r="Z26" s="46"/>
      <c r="AA26" s="3">
        <v>110.8</v>
      </c>
      <c r="AB26" s="50">
        <v>113.5</v>
      </c>
      <c r="AC26" s="47"/>
      <c r="AD26" s="46"/>
      <c r="AE26" s="4">
        <v>116.4</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0.98899999999999999</v>
      </c>
      <c r="J29" s="46"/>
      <c r="K29" s="83">
        <v>0.98899999999999999</v>
      </c>
      <c r="L29" s="46"/>
      <c r="M29" s="83">
        <v>0.98899999999999999</v>
      </c>
      <c r="N29" s="46"/>
      <c r="O29" s="83">
        <v>0.98899999999999999</v>
      </c>
      <c r="P29" s="47"/>
      <c r="Q29" s="46"/>
      <c r="R29" s="83">
        <v>0.98899999999999999</v>
      </c>
      <c r="S29" s="46"/>
      <c r="T29" s="83">
        <v>0.98899999999999999</v>
      </c>
      <c r="U29" s="46"/>
      <c r="V29" s="83">
        <v>0.98899999999999999</v>
      </c>
      <c r="W29" s="47"/>
      <c r="X29" s="47"/>
      <c r="Y29" s="47"/>
      <c r="Z29" s="46"/>
      <c r="AA29" s="7">
        <v>0.98899999999999999</v>
      </c>
      <c r="AB29" s="53">
        <v>0.98899999999999999</v>
      </c>
      <c r="AC29" s="47"/>
      <c r="AD29" s="46"/>
      <c r="AE29" s="8">
        <v>0.98899999999999999</v>
      </c>
    </row>
    <row r="30" spans="4:31" ht="13.15" customHeight="1" x14ac:dyDescent="0.25">
      <c r="E30" s="48" t="s">
        <v>329</v>
      </c>
      <c r="F30" s="47"/>
      <c r="G30" s="47"/>
      <c r="H30" s="49"/>
      <c r="I30" s="81">
        <v>132.30000000000001</v>
      </c>
      <c r="J30" s="46"/>
      <c r="K30" s="81">
        <v>132.30000000000001</v>
      </c>
      <c r="L30" s="46"/>
      <c r="M30" s="81">
        <v>132.30000000000001</v>
      </c>
      <c r="N30" s="46"/>
      <c r="O30" s="81">
        <v>132.30000000000001</v>
      </c>
      <c r="P30" s="47"/>
      <c r="Q30" s="46"/>
      <c r="R30" s="81">
        <v>132.30000000000001</v>
      </c>
      <c r="S30" s="46"/>
      <c r="T30" s="81">
        <v>157.1</v>
      </c>
      <c r="U30" s="46"/>
      <c r="V30" s="81">
        <v>157.1</v>
      </c>
      <c r="W30" s="47"/>
      <c r="X30" s="47"/>
      <c r="Y30" s="47"/>
      <c r="Z30" s="46"/>
      <c r="AA30" s="3">
        <v>157.1</v>
      </c>
      <c r="AB30" s="50">
        <v>157.1</v>
      </c>
      <c r="AC30" s="47"/>
      <c r="AD30" s="46"/>
      <c r="AE30" s="4">
        <v>157.1</v>
      </c>
    </row>
    <row r="31" spans="4:31" ht="13.15" customHeight="1" x14ac:dyDescent="0.25">
      <c r="E31" s="51" t="s">
        <v>331</v>
      </c>
      <c r="F31" s="47"/>
      <c r="G31" s="47"/>
      <c r="H31" s="49"/>
      <c r="I31" s="82">
        <v>83</v>
      </c>
      <c r="J31" s="46"/>
      <c r="K31" s="82">
        <v>82.4</v>
      </c>
      <c r="L31" s="46"/>
      <c r="M31" s="82">
        <v>82.2</v>
      </c>
      <c r="N31" s="46"/>
      <c r="O31" s="82">
        <v>86.6</v>
      </c>
      <c r="P31" s="47"/>
      <c r="Q31" s="46"/>
      <c r="R31" s="82">
        <v>91.6</v>
      </c>
      <c r="S31" s="46"/>
      <c r="T31" s="82">
        <v>106.2</v>
      </c>
      <c r="U31" s="46"/>
      <c r="V31" s="82">
        <v>105.8</v>
      </c>
      <c r="W31" s="47"/>
      <c r="X31" s="47"/>
      <c r="Y31" s="47"/>
      <c r="Z31" s="46"/>
      <c r="AA31" s="9">
        <v>105.6</v>
      </c>
      <c r="AB31" s="52">
        <v>108.4</v>
      </c>
      <c r="AC31" s="47"/>
      <c r="AD31" s="46"/>
      <c r="AE31" s="10">
        <v>111.2</v>
      </c>
    </row>
    <row r="32" spans="4:31" ht="20.25" customHeight="1" x14ac:dyDescent="0.25">
      <c r="E32" s="48" t="s">
        <v>662</v>
      </c>
      <c r="F32" s="47"/>
      <c r="G32" s="47"/>
      <c r="H32" s="49"/>
      <c r="I32" s="80">
        <v>4.2</v>
      </c>
      <c r="J32" s="46"/>
      <c r="K32" s="80">
        <v>4.0999999999999996</v>
      </c>
      <c r="L32" s="46"/>
      <c r="M32" s="80">
        <v>4.0999999999999996</v>
      </c>
      <c r="N32" s="46"/>
      <c r="O32" s="80">
        <v>4.3</v>
      </c>
      <c r="P32" s="47"/>
      <c r="Q32" s="46"/>
      <c r="R32" s="80">
        <v>4.5999999999999996</v>
      </c>
      <c r="S32" s="46"/>
      <c r="T32" s="80">
        <v>5.3</v>
      </c>
      <c r="U32" s="46"/>
      <c r="V32" s="80">
        <v>5.3</v>
      </c>
      <c r="W32" s="47"/>
      <c r="X32" s="47"/>
      <c r="Y32" s="47"/>
      <c r="Z32" s="46"/>
      <c r="AA32" s="5">
        <v>5.3</v>
      </c>
      <c r="AB32" s="45">
        <v>5.4</v>
      </c>
      <c r="AC32" s="47"/>
      <c r="AD32" s="46"/>
      <c r="AE32" s="6">
        <v>5.6</v>
      </c>
    </row>
    <row r="33" spans="5:36" ht="20.25" customHeight="1" x14ac:dyDescent="0.25">
      <c r="E33" s="48" t="s">
        <v>663</v>
      </c>
      <c r="F33" s="47"/>
      <c r="G33" s="47"/>
      <c r="H33" s="49"/>
      <c r="I33" s="80" t="s">
        <v>695</v>
      </c>
      <c r="J33" s="46"/>
      <c r="K33" s="80" t="s">
        <v>695</v>
      </c>
      <c r="L33" s="46"/>
      <c r="M33" s="80" t="s">
        <v>695</v>
      </c>
      <c r="N33" s="46"/>
      <c r="O33" s="80" t="s">
        <v>695</v>
      </c>
      <c r="P33" s="47"/>
      <c r="Q33" s="46"/>
      <c r="R33" s="80" t="s">
        <v>695</v>
      </c>
      <c r="S33" s="46"/>
      <c r="T33" s="80" t="s">
        <v>695</v>
      </c>
      <c r="U33" s="46"/>
      <c r="V33" s="80" t="s">
        <v>695</v>
      </c>
      <c r="W33" s="47"/>
      <c r="X33" s="47"/>
      <c r="Y33" s="47"/>
      <c r="Z33" s="46"/>
      <c r="AA33" s="5" t="s">
        <v>695</v>
      </c>
      <c r="AB33" s="45" t="s">
        <v>695</v>
      </c>
      <c r="AC33" s="47"/>
      <c r="AD33" s="46"/>
      <c r="AE33" s="6" t="s">
        <v>695</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128</v>
      </c>
      <c r="J41" s="46"/>
      <c r="K41" s="81">
        <v>128</v>
      </c>
      <c r="L41" s="46"/>
      <c r="M41" s="81">
        <v>128</v>
      </c>
      <c r="N41" s="46"/>
      <c r="O41" s="81">
        <v>128</v>
      </c>
      <c r="P41" s="47"/>
      <c r="Q41" s="46"/>
      <c r="R41" s="81">
        <v>128</v>
      </c>
      <c r="S41" s="46"/>
      <c r="T41" s="81">
        <v>128</v>
      </c>
      <c r="U41" s="46"/>
      <c r="V41" s="81">
        <v>128</v>
      </c>
      <c r="W41" s="47"/>
      <c r="X41" s="47"/>
      <c r="Y41" s="47"/>
      <c r="Z41" s="46"/>
      <c r="AA41" s="3">
        <v>128</v>
      </c>
      <c r="AB41" s="50">
        <v>128</v>
      </c>
      <c r="AC41" s="47"/>
      <c r="AD41" s="46"/>
      <c r="AE41" s="4">
        <v>128</v>
      </c>
    </row>
    <row r="42" spans="5:36" ht="20.100000000000001" customHeight="1" x14ac:dyDescent="0.25">
      <c r="E42" s="48" t="s">
        <v>310</v>
      </c>
      <c r="F42" s="47"/>
      <c r="G42" s="47"/>
      <c r="H42" s="49"/>
      <c r="I42" s="81">
        <v>64</v>
      </c>
      <c r="J42" s="46"/>
      <c r="K42" s="81">
        <v>64</v>
      </c>
      <c r="L42" s="46"/>
      <c r="M42" s="81">
        <v>64</v>
      </c>
      <c r="N42" s="46"/>
      <c r="O42" s="81">
        <v>64</v>
      </c>
      <c r="P42" s="47"/>
      <c r="Q42" s="46"/>
      <c r="R42" s="81">
        <v>64</v>
      </c>
      <c r="S42" s="46"/>
      <c r="T42" s="81">
        <v>64</v>
      </c>
      <c r="U42" s="46"/>
      <c r="V42" s="81">
        <v>64</v>
      </c>
      <c r="W42" s="47"/>
      <c r="X42" s="47"/>
      <c r="Y42" s="47"/>
      <c r="Z42" s="46"/>
      <c r="AA42" s="3">
        <v>64</v>
      </c>
      <c r="AB42" s="50">
        <v>64</v>
      </c>
      <c r="AC42" s="47"/>
      <c r="AD42" s="46"/>
      <c r="AE42" s="4">
        <v>64</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iEAmT3ehdS8b+W33JaCgJhlaS1dPi8j0VXClhqDl8hTWn5acq9rIjxQmi+NZ5p3PUrR77ip8bNa5ZGtN2TR51g==" saltValue="9ZuLRjAXQPxoY99Jt2GjN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04BB14A5-DDF2-4025-B10C-EE485C9453B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T116 - Torrington BSP (110/33kV)</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B1:AI51"/>
  <sheetViews>
    <sheetView showGridLines="0" topLeftCell="A25"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1798</v>
      </c>
      <c r="I3" s="69"/>
      <c r="J3" s="69"/>
      <c r="K3" s="69"/>
      <c r="L3" s="69"/>
      <c r="M3" s="69"/>
      <c r="N3" s="69"/>
      <c r="O3" s="69"/>
      <c r="P3" s="69"/>
      <c r="Q3" s="69"/>
      <c r="R3" s="69"/>
      <c r="U3" s="71" t="s">
        <v>645</v>
      </c>
      <c r="V3" s="69"/>
      <c r="X3" s="72" t="s">
        <v>1799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1154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1800</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151.19999999999999</v>
      </c>
      <c r="J24" s="46"/>
      <c r="K24" s="81">
        <v>151.19999999999999</v>
      </c>
      <c r="L24" s="46"/>
      <c r="M24" s="81">
        <v>151.19999999999999</v>
      </c>
      <c r="N24" s="46"/>
      <c r="O24" s="81">
        <v>151.19999999999999</v>
      </c>
      <c r="P24" s="47"/>
      <c r="Q24" s="46"/>
      <c r="R24" s="81">
        <v>151.19999999999999</v>
      </c>
      <c r="S24" s="46"/>
      <c r="T24" s="81">
        <v>162</v>
      </c>
      <c r="U24" s="46"/>
      <c r="V24" s="81">
        <v>162</v>
      </c>
      <c r="W24" s="47"/>
      <c r="X24" s="47"/>
      <c r="Y24" s="47"/>
      <c r="Z24" s="46"/>
      <c r="AA24" s="3">
        <v>162</v>
      </c>
      <c r="AB24" s="50">
        <v>162</v>
      </c>
      <c r="AC24" s="47"/>
      <c r="AD24" s="46"/>
      <c r="AE24" s="4">
        <v>162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50</v>
      </c>
      <c r="J26" s="46"/>
      <c r="K26" s="81">
        <v>50</v>
      </c>
      <c r="L26" s="46"/>
      <c r="M26" s="81">
        <v>51.3</v>
      </c>
      <c r="N26" s="46"/>
      <c r="O26" s="81">
        <v>52.5</v>
      </c>
      <c r="P26" s="47"/>
      <c r="Q26" s="46"/>
      <c r="R26" s="81">
        <v>52.6</v>
      </c>
      <c r="S26" s="46"/>
      <c r="T26" s="81">
        <v>44.6</v>
      </c>
      <c r="U26" s="46"/>
      <c r="V26" s="81">
        <v>44.6</v>
      </c>
      <c r="W26" s="47"/>
      <c r="X26" s="47"/>
      <c r="Y26" s="47"/>
      <c r="Z26" s="46"/>
      <c r="AA26" s="3">
        <v>44.6</v>
      </c>
      <c r="AB26" s="50">
        <v>45.8</v>
      </c>
      <c r="AC26" s="47"/>
      <c r="AD26" s="46"/>
      <c r="AE26" s="4">
        <v>46.9</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0.94199999999999995</v>
      </c>
      <c r="J29" s="46"/>
      <c r="K29" s="83">
        <v>0.94199999999999995</v>
      </c>
      <c r="L29" s="46"/>
      <c r="M29" s="83">
        <v>0.94199999999999995</v>
      </c>
      <c r="N29" s="46"/>
      <c r="O29" s="83">
        <v>0.94199999999999995</v>
      </c>
      <c r="P29" s="47"/>
      <c r="Q29" s="46"/>
      <c r="R29" s="83">
        <v>0.94199999999999995</v>
      </c>
      <c r="S29" s="46"/>
      <c r="T29" s="83">
        <v>0.94099999999999995</v>
      </c>
      <c r="U29" s="46"/>
      <c r="V29" s="83">
        <v>0.94099999999999995</v>
      </c>
      <c r="W29" s="47"/>
      <c r="X29" s="47"/>
      <c r="Y29" s="47"/>
      <c r="Z29" s="46"/>
      <c r="AA29" s="7">
        <v>0.94099999999999995</v>
      </c>
      <c r="AB29" s="53">
        <v>0.94099999999999995</v>
      </c>
      <c r="AC29" s="47"/>
      <c r="AD29" s="46"/>
      <c r="AE29" s="8">
        <v>0.94099999999999995</v>
      </c>
    </row>
    <row r="30" spans="4:31" ht="13.15" customHeight="1" x14ac:dyDescent="0.25">
      <c r="E30" s="48" t="s">
        <v>329</v>
      </c>
      <c r="F30" s="47"/>
      <c r="G30" s="47"/>
      <c r="H30" s="49"/>
      <c r="I30" s="81">
        <v>90.9</v>
      </c>
      <c r="J30" s="46"/>
      <c r="K30" s="81">
        <v>90.9</v>
      </c>
      <c r="L30" s="46"/>
      <c r="M30" s="81">
        <v>90.9</v>
      </c>
      <c r="N30" s="46"/>
      <c r="O30" s="81">
        <v>90.9</v>
      </c>
      <c r="P30" s="47"/>
      <c r="Q30" s="46"/>
      <c r="R30" s="81">
        <v>90.9</v>
      </c>
      <c r="S30" s="46"/>
      <c r="T30" s="81">
        <v>95.7</v>
      </c>
      <c r="U30" s="46"/>
      <c r="V30" s="81">
        <v>95.7</v>
      </c>
      <c r="W30" s="47"/>
      <c r="X30" s="47"/>
      <c r="Y30" s="47"/>
      <c r="Z30" s="46"/>
      <c r="AA30" s="3">
        <v>95.7</v>
      </c>
      <c r="AB30" s="50">
        <v>95.7</v>
      </c>
      <c r="AC30" s="47"/>
      <c r="AD30" s="46"/>
      <c r="AE30" s="4">
        <v>95.7</v>
      </c>
    </row>
    <row r="31" spans="4:31" ht="13.15" customHeight="1" x14ac:dyDescent="0.25">
      <c r="E31" s="51" t="s">
        <v>331</v>
      </c>
      <c r="F31" s="47"/>
      <c r="G31" s="47"/>
      <c r="H31" s="49"/>
      <c r="I31" s="82">
        <v>49.2</v>
      </c>
      <c r="J31" s="46"/>
      <c r="K31" s="82">
        <v>49.2</v>
      </c>
      <c r="L31" s="46"/>
      <c r="M31" s="82">
        <v>50.5</v>
      </c>
      <c r="N31" s="46"/>
      <c r="O31" s="82">
        <v>51.8</v>
      </c>
      <c r="P31" s="47"/>
      <c r="Q31" s="46"/>
      <c r="R31" s="82">
        <v>51.8</v>
      </c>
      <c r="S31" s="46"/>
      <c r="T31" s="82">
        <v>43.9</v>
      </c>
      <c r="U31" s="46"/>
      <c r="V31" s="82">
        <v>43.9</v>
      </c>
      <c r="W31" s="47"/>
      <c r="X31" s="47"/>
      <c r="Y31" s="47"/>
      <c r="Z31" s="46"/>
      <c r="AA31" s="9">
        <v>43.9</v>
      </c>
      <c r="AB31" s="52">
        <v>45.1</v>
      </c>
      <c r="AC31" s="47"/>
      <c r="AD31" s="46"/>
      <c r="AE31" s="10">
        <v>46.2</v>
      </c>
    </row>
    <row r="32" spans="4:31" ht="20.25" customHeight="1" x14ac:dyDescent="0.25">
      <c r="E32" s="48" t="s">
        <v>662</v>
      </c>
      <c r="F32" s="47"/>
      <c r="G32" s="47"/>
      <c r="H32" s="49"/>
      <c r="I32" s="80">
        <v>2.5</v>
      </c>
      <c r="J32" s="46"/>
      <c r="K32" s="80">
        <v>2.5</v>
      </c>
      <c r="L32" s="46"/>
      <c r="M32" s="80">
        <v>2.5</v>
      </c>
      <c r="N32" s="46"/>
      <c r="O32" s="80">
        <v>2.6</v>
      </c>
      <c r="P32" s="47"/>
      <c r="Q32" s="46"/>
      <c r="R32" s="80">
        <v>2.6</v>
      </c>
      <c r="S32" s="46"/>
      <c r="T32" s="80">
        <v>2.2000000000000002</v>
      </c>
      <c r="U32" s="46"/>
      <c r="V32" s="80">
        <v>2.2000000000000002</v>
      </c>
      <c r="W32" s="47"/>
      <c r="X32" s="47"/>
      <c r="Y32" s="47"/>
      <c r="Z32" s="46"/>
      <c r="AA32" s="5">
        <v>2.2000000000000002</v>
      </c>
      <c r="AB32" s="45">
        <v>2.2999999999999998</v>
      </c>
      <c r="AC32" s="47"/>
      <c r="AD32" s="46"/>
      <c r="AE32" s="6">
        <v>2.2999999999999998</v>
      </c>
    </row>
    <row r="33" spans="5:31" ht="20.25" customHeight="1" x14ac:dyDescent="0.25">
      <c r="E33" s="48" t="s">
        <v>663</v>
      </c>
      <c r="F33" s="47"/>
      <c r="G33" s="47"/>
      <c r="H33" s="49"/>
      <c r="I33" s="80" t="s">
        <v>1625</v>
      </c>
      <c r="J33" s="46"/>
      <c r="K33" s="80" t="s">
        <v>1625</v>
      </c>
      <c r="L33" s="46"/>
      <c r="M33" s="80" t="s">
        <v>1625</v>
      </c>
      <c r="N33" s="46"/>
      <c r="O33" s="80" t="s">
        <v>1625</v>
      </c>
      <c r="P33" s="47"/>
      <c r="Q33" s="46"/>
      <c r="R33" s="80" t="s">
        <v>1625</v>
      </c>
      <c r="S33" s="46"/>
      <c r="T33" s="80" t="s">
        <v>1625</v>
      </c>
      <c r="U33" s="46"/>
      <c r="V33" s="80" t="s">
        <v>1625</v>
      </c>
      <c r="W33" s="47"/>
      <c r="X33" s="47"/>
      <c r="Y33" s="47"/>
      <c r="Z33" s="46"/>
      <c r="AA33" s="5" t="s">
        <v>1625</v>
      </c>
      <c r="AB33" s="45" t="s">
        <v>1625</v>
      </c>
      <c r="AC33" s="47"/>
      <c r="AD33" s="46"/>
      <c r="AE33" s="6" t="s">
        <v>1625</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120</v>
      </c>
      <c r="J41" s="46"/>
      <c r="K41" s="81">
        <v>120</v>
      </c>
      <c r="L41" s="46"/>
      <c r="M41" s="81">
        <v>120</v>
      </c>
      <c r="N41" s="46"/>
      <c r="O41" s="81">
        <v>120</v>
      </c>
      <c r="P41" s="47"/>
      <c r="Q41" s="46"/>
      <c r="R41" s="81">
        <v>120</v>
      </c>
      <c r="S41" s="46"/>
      <c r="T41" s="81">
        <v>120</v>
      </c>
      <c r="U41" s="46"/>
      <c r="V41" s="81">
        <v>120</v>
      </c>
      <c r="W41" s="47"/>
      <c r="X41" s="47"/>
      <c r="Y41" s="47"/>
      <c r="Z41" s="46"/>
      <c r="AA41" s="3">
        <v>120</v>
      </c>
      <c r="AB41" s="50">
        <v>120</v>
      </c>
      <c r="AC41" s="47"/>
      <c r="AD41" s="46"/>
      <c r="AE41" s="4">
        <v>120</v>
      </c>
    </row>
    <row r="42" spans="5:31" ht="20.100000000000001" customHeight="1" x14ac:dyDescent="0.25">
      <c r="E42" s="48" t="s">
        <v>310</v>
      </c>
      <c r="F42" s="47"/>
      <c r="G42" s="47"/>
      <c r="H42" s="49"/>
      <c r="I42" s="81">
        <v>60</v>
      </c>
      <c r="J42" s="46"/>
      <c r="K42" s="81">
        <v>60</v>
      </c>
      <c r="L42" s="46"/>
      <c r="M42" s="81">
        <v>60</v>
      </c>
      <c r="N42" s="46"/>
      <c r="O42" s="81">
        <v>60</v>
      </c>
      <c r="P42" s="47"/>
      <c r="Q42" s="46"/>
      <c r="R42" s="81">
        <v>60</v>
      </c>
      <c r="S42" s="46"/>
      <c r="T42" s="81">
        <v>60</v>
      </c>
      <c r="U42" s="46"/>
      <c r="V42" s="81">
        <v>60</v>
      </c>
      <c r="W42" s="47"/>
      <c r="X42" s="47"/>
      <c r="Y42" s="47"/>
      <c r="Z42" s="46"/>
      <c r="AA42" s="3">
        <v>60</v>
      </c>
      <c r="AB42" s="50">
        <v>60</v>
      </c>
      <c r="AC42" s="47"/>
      <c r="AD42" s="46"/>
      <c r="AE42" s="4">
        <v>60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n40PbJzMWZrl7OKFogBq9oir7LfBVmxXAxU0EX8BMjgLhy8dCTxPCgZ8UEss9+luthww0wSqu7wJJBRmHmaA8Q==" saltValue="OSA6vKUF5eqxkXiDhfBMH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E0D6C6A5-077F-422F-A744-AB37AA018D5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T130 - Boat Creek BSP (132/66kV)</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dimension ref="B1:AI51"/>
  <sheetViews>
    <sheetView showGridLines="0" topLeftCell="A28" zoomScale="145" zoomScaleNormal="145" workbookViewId="0">
      <selection activeCell="E41"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1801</v>
      </c>
      <c r="I3" s="69"/>
      <c r="J3" s="69"/>
      <c r="K3" s="69"/>
      <c r="L3" s="69"/>
      <c r="M3" s="69"/>
      <c r="N3" s="69"/>
      <c r="O3" s="69"/>
      <c r="P3" s="69"/>
      <c r="Q3" s="69"/>
      <c r="R3" s="69"/>
      <c r="U3" s="71" t="s">
        <v>645</v>
      </c>
      <c r="V3" s="69"/>
      <c r="X3" s="72" t="s">
        <v>1802</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1803</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1804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71.3</v>
      </c>
      <c r="J24" s="46"/>
      <c r="K24" s="81">
        <v>71.3</v>
      </c>
      <c r="L24" s="46"/>
      <c r="M24" s="81">
        <v>71.3</v>
      </c>
      <c r="N24" s="46"/>
      <c r="O24" s="81">
        <v>71.3</v>
      </c>
      <c r="P24" s="47"/>
      <c r="Q24" s="46"/>
      <c r="R24" s="81">
        <v>71.3</v>
      </c>
      <c r="S24" s="46"/>
      <c r="T24" s="81">
        <v>80.099999999999994</v>
      </c>
      <c r="U24" s="46"/>
      <c r="V24" s="81">
        <v>80.099999999999994</v>
      </c>
      <c r="W24" s="47"/>
      <c r="X24" s="47"/>
      <c r="Y24" s="47"/>
      <c r="Z24" s="46"/>
      <c r="AA24" s="3">
        <v>80.099999999999994</v>
      </c>
      <c r="AB24" s="50">
        <v>80.099999999999994</v>
      </c>
      <c r="AC24" s="47"/>
      <c r="AD24" s="46"/>
      <c r="AE24" s="4">
        <v>80.099999999999994</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20.8</v>
      </c>
      <c r="J26" s="46"/>
      <c r="K26" s="81">
        <v>20.8</v>
      </c>
      <c r="L26" s="46"/>
      <c r="M26" s="81">
        <v>21.8</v>
      </c>
      <c r="N26" s="46"/>
      <c r="O26" s="81">
        <v>21.8</v>
      </c>
      <c r="P26" s="47"/>
      <c r="Q26" s="46"/>
      <c r="R26" s="81">
        <v>21.8</v>
      </c>
      <c r="S26" s="46"/>
      <c r="T26" s="81">
        <v>25.1</v>
      </c>
      <c r="U26" s="46"/>
      <c r="V26" s="81">
        <v>25.1</v>
      </c>
      <c r="W26" s="47"/>
      <c r="X26" s="47"/>
      <c r="Y26" s="47"/>
      <c r="Z26" s="46"/>
      <c r="AA26" s="3">
        <v>25.7</v>
      </c>
      <c r="AB26" s="50">
        <v>25.7</v>
      </c>
      <c r="AC26" s="47"/>
      <c r="AD26" s="46"/>
      <c r="AE26" s="4">
        <v>25.7</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0.999</v>
      </c>
      <c r="J29" s="46"/>
      <c r="K29" s="83">
        <v>0.999</v>
      </c>
      <c r="L29" s="46"/>
      <c r="M29" s="83">
        <v>0.999</v>
      </c>
      <c r="N29" s="46"/>
      <c r="O29" s="83">
        <v>0.999</v>
      </c>
      <c r="P29" s="47"/>
      <c r="Q29" s="46"/>
      <c r="R29" s="83">
        <v>0.999</v>
      </c>
      <c r="S29" s="46"/>
      <c r="T29" s="83">
        <v>0.99399999999999999</v>
      </c>
      <c r="U29" s="46"/>
      <c r="V29" s="83">
        <v>0.99399999999999999</v>
      </c>
      <c r="W29" s="47"/>
      <c r="X29" s="47"/>
      <c r="Y29" s="47"/>
      <c r="Z29" s="46"/>
      <c r="AA29" s="7">
        <v>0.99399999999999999</v>
      </c>
      <c r="AB29" s="53">
        <v>0.99399999999999999</v>
      </c>
      <c r="AC29" s="47"/>
      <c r="AD29" s="46"/>
      <c r="AE29" s="8">
        <v>0.99399999999999999</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19.7</v>
      </c>
      <c r="J31" s="46"/>
      <c r="K31" s="82">
        <v>19.7</v>
      </c>
      <c r="L31" s="46"/>
      <c r="M31" s="82">
        <v>20.7</v>
      </c>
      <c r="N31" s="46"/>
      <c r="O31" s="82">
        <v>20.7</v>
      </c>
      <c r="P31" s="47"/>
      <c r="Q31" s="46"/>
      <c r="R31" s="82">
        <v>20.7</v>
      </c>
      <c r="S31" s="46"/>
      <c r="T31" s="82">
        <v>23.8</v>
      </c>
      <c r="U31" s="46"/>
      <c r="V31" s="82">
        <v>23.8</v>
      </c>
      <c r="W31" s="47"/>
      <c r="X31" s="47"/>
      <c r="Y31" s="47"/>
      <c r="Z31" s="46"/>
      <c r="AA31" s="9">
        <v>24.5</v>
      </c>
      <c r="AB31" s="52">
        <v>24.5</v>
      </c>
      <c r="AC31" s="47"/>
      <c r="AD31" s="46"/>
      <c r="AE31" s="10">
        <v>24.5</v>
      </c>
    </row>
    <row r="32" spans="4:31" ht="20.25" customHeight="1" x14ac:dyDescent="0.25">
      <c r="E32" s="48" t="s">
        <v>662</v>
      </c>
      <c r="F32" s="47"/>
      <c r="G32" s="47"/>
      <c r="H32" s="49"/>
      <c r="I32" s="80">
        <v>1</v>
      </c>
      <c r="J32" s="46"/>
      <c r="K32" s="80">
        <v>1</v>
      </c>
      <c r="L32" s="46"/>
      <c r="M32" s="80">
        <v>1</v>
      </c>
      <c r="N32" s="46"/>
      <c r="O32" s="80">
        <v>1</v>
      </c>
      <c r="P32" s="47"/>
      <c r="Q32" s="46"/>
      <c r="R32" s="80">
        <v>1</v>
      </c>
      <c r="S32" s="46"/>
      <c r="T32" s="80">
        <v>1.2</v>
      </c>
      <c r="U32" s="46"/>
      <c r="V32" s="80">
        <v>1.2</v>
      </c>
      <c r="W32" s="47"/>
      <c r="X32" s="47"/>
      <c r="Y32" s="47"/>
      <c r="Z32" s="46"/>
      <c r="AA32" s="5">
        <v>1.2</v>
      </c>
      <c r="AB32" s="45">
        <v>1.2</v>
      </c>
      <c r="AC32" s="47"/>
      <c r="AD32" s="46"/>
      <c r="AE32" s="6">
        <v>1.2</v>
      </c>
    </row>
    <row r="33" spans="5:31" ht="20.25" customHeight="1" x14ac:dyDescent="0.25">
      <c r="E33" s="48" t="s">
        <v>663</v>
      </c>
      <c r="F33" s="47"/>
      <c r="G33" s="47"/>
      <c r="H33" s="49"/>
      <c r="I33" s="80" t="s">
        <v>1063</v>
      </c>
      <c r="J33" s="46"/>
      <c r="K33" s="80" t="s">
        <v>1063</v>
      </c>
      <c r="L33" s="46"/>
      <c r="M33" s="80" t="s">
        <v>1063</v>
      </c>
      <c r="N33" s="46"/>
      <c r="O33" s="80" t="s">
        <v>1063</v>
      </c>
      <c r="P33" s="47"/>
      <c r="Q33" s="46"/>
      <c r="R33" s="80" t="s">
        <v>1063</v>
      </c>
      <c r="S33" s="46"/>
      <c r="T33" s="80" t="s">
        <v>1063</v>
      </c>
      <c r="U33" s="46"/>
      <c r="V33" s="80" t="s">
        <v>1063</v>
      </c>
      <c r="W33" s="47"/>
      <c r="X33" s="47"/>
      <c r="Y33" s="47"/>
      <c r="Z33" s="46"/>
      <c r="AA33" s="5" t="s">
        <v>1063</v>
      </c>
      <c r="AB33" s="45" t="s">
        <v>1063</v>
      </c>
      <c r="AC33" s="47"/>
      <c r="AD33" s="46"/>
      <c r="AE33" s="6" t="s">
        <v>1063</v>
      </c>
    </row>
    <row r="34" spans="5:31" ht="13.15" customHeight="1" x14ac:dyDescent="0.25">
      <c r="E34" s="48" t="s">
        <v>337</v>
      </c>
      <c r="F34" s="47"/>
      <c r="G34" s="47"/>
      <c r="H34" s="49"/>
      <c r="I34" s="81">
        <v>19.7</v>
      </c>
      <c r="J34" s="46"/>
      <c r="K34" s="81">
        <v>19.7</v>
      </c>
      <c r="L34" s="46"/>
      <c r="M34" s="81">
        <v>20.7</v>
      </c>
      <c r="N34" s="46"/>
      <c r="O34" s="81">
        <v>20.7</v>
      </c>
      <c r="P34" s="47"/>
      <c r="Q34" s="46"/>
      <c r="R34" s="81">
        <v>20.7</v>
      </c>
      <c r="S34" s="46"/>
      <c r="T34" s="81">
        <v>23.8</v>
      </c>
      <c r="U34" s="46"/>
      <c r="V34" s="81">
        <v>23.8</v>
      </c>
      <c r="W34" s="47"/>
      <c r="X34" s="47"/>
      <c r="Y34" s="47"/>
      <c r="Z34" s="46"/>
      <c r="AA34" s="3">
        <v>24.5</v>
      </c>
      <c r="AB34" s="50">
        <v>24.5</v>
      </c>
      <c r="AC34" s="47"/>
      <c r="AD34" s="46"/>
      <c r="AE34" s="4">
        <v>24.5</v>
      </c>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30</v>
      </c>
      <c r="J36" s="46"/>
      <c r="K36" s="81">
        <v>30</v>
      </c>
      <c r="L36" s="46"/>
      <c r="M36" s="81">
        <v>30</v>
      </c>
      <c r="N36" s="46"/>
      <c r="O36" s="81">
        <v>30</v>
      </c>
      <c r="P36" s="47"/>
      <c r="Q36" s="46"/>
      <c r="R36" s="81">
        <v>30</v>
      </c>
      <c r="S36" s="46"/>
      <c r="T36" s="81">
        <v>30</v>
      </c>
      <c r="U36" s="46"/>
      <c r="V36" s="81">
        <v>30</v>
      </c>
      <c r="W36" s="47"/>
      <c r="X36" s="47"/>
      <c r="Y36" s="47"/>
      <c r="Z36" s="46"/>
      <c r="AA36" s="3">
        <v>30</v>
      </c>
      <c r="AB36" s="50">
        <v>30</v>
      </c>
      <c r="AC36" s="47"/>
      <c r="AD36" s="46"/>
      <c r="AE36" s="4">
        <v>30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0</v>
      </c>
      <c r="J41" s="46"/>
      <c r="K41" s="81">
        <v>0</v>
      </c>
      <c r="L41" s="46"/>
      <c r="M41" s="81">
        <v>0</v>
      </c>
      <c r="N41" s="46"/>
      <c r="O41" s="81">
        <v>0</v>
      </c>
      <c r="P41" s="47"/>
      <c r="Q41" s="46"/>
      <c r="R41" s="81">
        <v>0</v>
      </c>
      <c r="S41" s="46"/>
      <c r="T41" s="81">
        <v>0</v>
      </c>
      <c r="U41" s="46"/>
      <c r="V41" s="81">
        <v>0</v>
      </c>
      <c r="W41" s="47"/>
      <c r="X41" s="47"/>
      <c r="Y41" s="47"/>
      <c r="Z41" s="46"/>
      <c r="AA41" s="3">
        <v>0</v>
      </c>
      <c r="AB41" s="50">
        <v>0</v>
      </c>
      <c r="AC41" s="47"/>
      <c r="AD41" s="46"/>
      <c r="AE41" s="4">
        <v>0</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9cUpF/hFEugaLF3tt5IuKfUWvQXgYD+FppPgkmOOG3O5b3ibSsenuo8bmgq2xD+a6zgHNjfsziXD+3vdJdCzPA==" saltValue="8Ftz9Mn3r813X7vG+xLT7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D7C9E928-0D3A-400A-9014-C757744B893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T156 - Waggamba BSP (132/66kV)</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dimension ref="B1:AI51"/>
  <sheetViews>
    <sheetView showGridLines="0" topLeftCell="A25"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1805</v>
      </c>
      <c r="I3" s="69"/>
      <c r="J3" s="69"/>
      <c r="K3" s="69"/>
      <c r="L3" s="69"/>
      <c r="M3" s="69"/>
      <c r="N3" s="69"/>
      <c r="O3" s="69"/>
      <c r="P3" s="69"/>
      <c r="Q3" s="69"/>
      <c r="R3" s="69"/>
      <c r="U3" s="71" t="s">
        <v>645</v>
      </c>
      <c r="V3" s="69"/>
      <c r="X3" s="72" t="s">
        <v>986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698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1806</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1807</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1808</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49.8</v>
      </c>
      <c r="J24" s="46"/>
      <c r="K24" s="81">
        <v>49.8</v>
      </c>
      <c r="L24" s="46"/>
      <c r="M24" s="81">
        <v>49.8</v>
      </c>
      <c r="N24" s="46"/>
      <c r="O24" s="81">
        <v>49.8</v>
      </c>
      <c r="P24" s="47"/>
      <c r="Q24" s="46"/>
      <c r="R24" s="81">
        <v>49.8</v>
      </c>
      <c r="S24" s="46"/>
      <c r="T24" s="81">
        <v>55.8</v>
      </c>
      <c r="U24" s="46"/>
      <c r="V24" s="81">
        <v>55.8</v>
      </c>
      <c r="W24" s="47"/>
      <c r="X24" s="47"/>
      <c r="Y24" s="47"/>
      <c r="Z24" s="46"/>
      <c r="AA24" s="3">
        <v>55.8</v>
      </c>
      <c r="AB24" s="50">
        <v>55.8</v>
      </c>
      <c r="AC24" s="47"/>
      <c r="AD24" s="46"/>
      <c r="AE24" s="4">
        <v>55.8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6.7</v>
      </c>
      <c r="J26" s="46"/>
      <c r="K26" s="81">
        <v>6.6</v>
      </c>
      <c r="L26" s="46"/>
      <c r="M26" s="81">
        <v>6.6</v>
      </c>
      <c r="N26" s="46"/>
      <c r="O26" s="81">
        <v>6.6</v>
      </c>
      <c r="P26" s="47"/>
      <c r="Q26" s="46"/>
      <c r="R26" s="81">
        <v>6.7</v>
      </c>
      <c r="S26" s="46"/>
      <c r="T26" s="81">
        <v>5.8</v>
      </c>
      <c r="U26" s="46"/>
      <c r="V26" s="81">
        <v>5.8</v>
      </c>
      <c r="W26" s="47"/>
      <c r="X26" s="47"/>
      <c r="Y26" s="47"/>
      <c r="Z26" s="46"/>
      <c r="AA26" s="3">
        <v>5.8</v>
      </c>
      <c r="AB26" s="50">
        <v>5.8</v>
      </c>
      <c r="AC26" s="47"/>
      <c r="AD26" s="46"/>
      <c r="AE26" s="4">
        <v>5.8</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0.997</v>
      </c>
      <c r="J29" s="46"/>
      <c r="K29" s="83">
        <v>0.997</v>
      </c>
      <c r="L29" s="46"/>
      <c r="M29" s="83">
        <v>0.997</v>
      </c>
      <c r="N29" s="46"/>
      <c r="O29" s="83">
        <v>0.997</v>
      </c>
      <c r="P29" s="47"/>
      <c r="Q29" s="46"/>
      <c r="R29" s="83">
        <v>0.997</v>
      </c>
      <c r="S29" s="46"/>
      <c r="T29" s="83">
        <v>0.98799999999999999</v>
      </c>
      <c r="U29" s="46"/>
      <c r="V29" s="83">
        <v>0.98799999999999999</v>
      </c>
      <c r="W29" s="47"/>
      <c r="X29" s="47"/>
      <c r="Y29" s="47"/>
      <c r="Z29" s="46"/>
      <c r="AA29" s="7">
        <v>0.98799999999999999</v>
      </c>
      <c r="AB29" s="53">
        <v>0.98799999999999999</v>
      </c>
      <c r="AC29" s="47"/>
      <c r="AD29" s="46"/>
      <c r="AE29" s="8">
        <v>0.98799999999999999</v>
      </c>
    </row>
    <row r="30" spans="4:31" ht="13.15" customHeight="1" x14ac:dyDescent="0.25">
      <c r="E30" s="48" t="s">
        <v>329</v>
      </c>
      <c r="F30" s="47"/>
      <c r="G30" s="47"/>
      <c r="H30" s="49"/>
      <c r="I30" s="81">
        <v>29.4</v>
      </c>
      <c r="J30" s="46"/>
      <c r="K30" s="81">
        <v>29.4</v>
      </c>
      <c r="L30" s="46"/>
      <c r="M30" s="81">
        <v>29.4</v>
      </c>
      <c r="N30" s="46"/>
      <c r="O30" s="81">
        <v>29.4</v>
      </c>
      <c r="P30" s="47"/>
      <c r="Q30" s="46"/>
      <c r="R30" s="81">
        <v>29.4</v>
      </c>
      <c r="S30" s="46"/>
      <c r="T30" s="81">
        <v>29.9</v>
      </c>
      <c r="U30" s="46"/>
      <c r="V30" s="81">
        <v>29.9</v>
      </c>
      <c r="W30" s="47"/>
      <c r="X30" s="47"/>
      <c r="Y30" s="47"/>
      <c r="Z30" s="46"/>
      <c r="AA30" s="3">
        <v>29.9</v>
      </c>
      <c r="AB30" s="50">
        <v>29.9</v>
      </c>
      <c r="AC30" s="47"/>
      <c r="AD30" s="46"/>
      <c r="AE30" s="4">
        <v>29.9</v>
      </c>
    </row>
    <row r="31" spans="4:31" ht="13.15" customHeight="1" x14ac:dyDescent="0.25">
      <c r="E31" s="51" t="s">
        <v>331</v>
      </c>
      <c r="F31" s="47"/>
      <c r="G31" s="47"/>
      <c r="H31" s="49"/>
      <c r="I31" s="82">
        <v>6.5</v>
      </c>
      <c r="J31" s="46"/>
      <c r="K31" s="82">
        <v>6.4</v>
      </c>
      <c r="L31" s="46"/>
      <c r="M31" s="82">
        <v>6.4</v>
      </c>
      <c r="N31" s="46"/>
      <c r="O31" s="82">
        <v>6.4</v>
      </c>
      <c r="P31" s="47"/>
      <c r="Q31" s="46"/>
      <c r="R31" s="82">
        <v>6.5</v>
      </c>
      <c r="S31" s="46"/>
      <c r="T31" s="82">
        <v>5.5</v>
      </c>
      <c r="U31" s="46"/>
      <c r="V31" s="82">
        <v>5.5</v>
      </c>
      <c r="W31" s="47"/>
      <c r="X31" s="47"/>
      <c r="Y31" s="47"/>
      <c r="Z31" s="46"/>
      <c r="AA31" s="9">
        <v>5.5</v>
      </c>
      <c r="AB31" s="52">
        <v>5.5</v>
      </c>
      <c r="AC31" s="47"/>
      <c r="AD31" s="46"/>
      <c r="AE31" s="10">
        <v>5.5</v>
      </c>
    </row>
    <row r="32" spans="4:31" ht="20.25" customHeight="1" x14ac:dyDescent="0.25">
      <c r="E32" s="48" t="s">
        <v>662</v>
      </c>
      <c r="F32" s="47"/>
      <c r="G32" s="47"/>
      <c r="H32" s="49"/>
      <c r="I32" s="80">
        <v>0.3</v>
      </c>
      <c r="J32" s="46"/>
      <c r="K32" s="80">
        <v>0.3</v>
      </c>
      <c r="L32" s="46"/>
      <c r="M32" s="80">
        <v>0.3</v>
      </c>
      <c r="N32" s="46"/>
      <c r="O32" s="80">
        <v>0.3</v>
      </c>
      <c r="P32" s="47"/>
      <c r="Q32" s="46"/>
      <c r="R32" s="80">
        <v>0.3</v>
      </c>
      <c r="S32" s="46"/>
      <c r="T32" s="80">
        <v>0.3</v>
      </c>
      <c r="U32" s="46"/>
      <c r="V32" s="80">
        <v>0.3</v>
      </c>
      <c r="W32" s="47"/>
      <c r="X32" s="47"/>
      <c r="Y32" s="47"/>
      <c r="Z32" s="46"/>
      <c r="AA32" s="5">
        <v>0.3</v>
      </c>
      <c r="AB32" s="45">
        <v>0.3</v>
      </c>
      <c r="AC32" s="47"/>
      <c r="AD32" s="46"/>
      <c r="AE32" s="6">
        <v>0.3</v>
      </c>
    </row>
    <row r="33" spans="5:31" ht="20.25" customHeight="1" x14ac:dyDescent="0.25">
      <c r="E33" s="48" t="s">
        <v>663</v>
      </c>
      <c r="F33" s="47"/>
      <c r="G33" s="47"/>
      <c r="H33" s="49"/>
      <c r="I33" s="80" t="s">
        <v>888</v>
      </c>
      <c r="J33" s="46"/>
      <c r="K33" s="80" t="s">
        <v>888</v>
      </c>
      <c r="L33" s="46"/>
      <c r="M33" s="80" t="s">
        <v>888</v>
      </c>
      <c r="N33" s="46"/>
      <c r="O33" s="80" t="s">
        <v>888</v>
      </c>
      <c r="P33" s="47"/>
      <c r="Q33" s="46"/>
      <c r="R33" s="80" t="s">
        <v>888</v>
      </c>
      <c r="S33" s="46"/>
      <c r="T33" s="80" t="s">
        <v>888</v>
      </c>
      <c r="U33" s="46"/>
      <c r="V33" s="80" t="s">
        <v>888</v>
      </c>
      <c r="W33" s="47"/>
      <c r="X33" s="47"/>
      <c r="Y33" s="47"/>
      <c r="Z33" s="46"/>
      <c r="AA33" s="5" t="s">
        <v>888</v>
      </c>
      <c r="AB33" s="45" t="s">
        <v>888</v>
      </c>
      <c r="AC33" s="47"/>
      <c r="AD33" s="46"/>
      <c r="AE33" s="6" t="s">
        <v>888</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30</v>
      </c>
      <c r="J41" s="46"/>
      <c r="K41" s="81">
        <v>30</v>
      </c>
      <c r="L41" s="46"/>
      <c r="M41" s="81">
        <v>30</v>
      </c>
      <c r="N41" s="46"/>
      <c r="O41" s="81">
        <v>30</v>
      </c>
      <c r="P41" s="47"/>
      <c r="Q41" s="46"/>
      <c r="R41" s="81">
        <v>30</v>
      </c>
      <c r="S41" s="46"/>
      <c r="T41" s="81">
        <v>30</v>
      </c>
      <c r="U41" s="46"/>
      <c r="V41" s="81">
        <v>30</v>
      </c>
      <c r="W41" s="47"/>
      <c r="X41" s="47"/>
      <c r="Y41" s="47"/>
      <c r="Z41" s="46"/>
      <c r="AA41" s="3">
        <v>30</v>
      </c>
      <c r="AB41" s="50">
        <v>30</v>
      </c>
      <c r="AC41" s="47"/>
      <c r="AD41" s="46"/>
      <c r="AE41" s="4">
        <v>30</v>
      </c>
    </row>
    <row r="42" spans="5:31" ht="20.100000000000001" customHeight="1" x14ac:dyDescent="0.25">
      <c r="E42" s="48" t="s">
        <v>310</v>
      </c>
      <c r="F42" s="47"/>
      <c r="G42" s="47"/>
      <c r="H42" s="49"/>
      <c r="I42" s="81">
        <v>15</v>
      </c>
      <c r="J42" s="46"/>
      <c r="K42" s="81">
        <v>15</v>
      </c>
      <c r="L42" s="46"/>
      <c r="M42" s="81">
        <v>15</v>
      </c>
      <c r="N42" s="46"/>
      <c r="O42" s="81">
        <v>15</v>
      </c>
      <c r="P42" s="47"/>
      <c r="Q42" s="46"/>
      <c r="R42" s="81">
        <v>15</v>
      </c>
      <c r="S42" s="46"/>
      <c r="T42" s="81">
        <v>15</v>
      </c>
      <c r="U42" s="46"/>
      <c r="V42" s="81">
        <v>15</v>
      </c>
      <c r="W42" s="47"/>
      <c r="X42" s="47"/>
      <c r="Y42" s="47"/>
      <c r="Z42" s="46"/>
      <c r="AA42" s="3">
        <v>15</v>
      </c>
      <c r="AB42" s="50">
        <v>15</v>
      </c>
      <c r="AC42" s="47"/>
      <c r="AD42" s="46"/>
      <c r="AE42" s="4">
        <v>15</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m62m2l6qVHXN2rA+Bd2diVCX6DWZlV0mcHKHQ+FAOeugs16F40xdQcRyTRwErjwtcA//r+J2LncgQ24zu1jdUA==" saltValue="gwc4ZR1XBhbM2p/Jt/1nl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701F31BA-4B80-44F7-9F32-4ADAEF22783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T159 - Lakeland BSP (132/66kV)</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B1:AI51"/>
  <sheetViews>
    <sheetView showGridLines="0" topLeftCell="A22" zoomScale="130" zoomScaleNormal="13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1809</v>
      </c>
      <c r="I3" s="69"/>
      <c r="J3" s="69"/>
      <c r="K3" s="69"/>
      <c r="L3" s="69"/>
      <c r="M3" s="69"/>
      <c r="N3" s="69"/>
      <c r="O3" s="69"/>
      <c r="P3" s="69"/>
      <c r="Q3" s="69"/>
      <c r="R3" s="69"/>
      <c r="U3" s="71" t="s">
        <v>645</v>
      </c>
      <c r="V3" s="69"/>
      <c r="X3" s="72" t="s">
        <v>1810</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1811</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1812</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89.3</v>
      </c>
      <c r="J24" s="46"/>
      <c r="K24" s="81">
        <v>89.3</v>
      </c>
      <c r="L24" s="46"/>
      <c r="M24" s="81">
        <v>89.3</v>
      </c>
      <c r="N24" s="46"/>
      <c r="O24" s="81">
        <v>89.3</v>
      </c>
      <c r="P24" s="47"/>
      <c r="Q24" s="46"/>
      <c r="R24" s="81">
        <v>89.3</v>
      </c>
      <c r="S24" s="46"/>
      <c r="T24" s="81">
        <v>97.7</v>
      </c>
      <c r="U24" s="46"/>
      <c r="V24" s="81">
        <v>97.7</v>
      </c>
      <c r="W24" s="47"/>
      <c r="X24" s="47"/>
      <c r="Y24" s="47"/>
      <c r="Z24" s="46"/>
      <c r="AA24" s="3">
        <v>97.7</v>
      </c>
      <c r="AB24" s="50">
        <v>97.7</v>
      </c>
      <c r="AC24" s="47"/>
      <c r="AD24" s="46"/>
      <c r="AE24" s="4">
        <v>97.7</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21.2</v>
      </c>
      <c r="J26" s="46"/>
      <c r="K26" s="81">
        <v>21.1</v>
      </c>
      <c r="L26" s="46"/>
      <c r="M26" s="81">
        <v>22.1</v>
      </c>
      <c r="N26" s="46"/>
      <c r="O26" s="81">
        <v>22.2</v>
      </c>
      <c r="P26" s="47"/>
      <c r="Q26" s="46"/>
      <c r="R26" s="81">
        <v>22.2</v>
      </c>
      <c r="S26" s="46"/>
      <c r="T26" s="81">
        <v>20.100000000000001</v>
      </c>
      <c r="U26" s="46"/>
      <c r="V26" s="81">
        <v>20</v>
      </c>
      <c r="W26" s="47"/>
      <c r="X26" s="47"/>
      <c r="Y26" s="47"/>
      <c r="Z26" s="46"/>
      <c r="AA26" s="3">
        <v>20.6</v>
      </c>
      <c r="AB26" s="50">
        <v>20.6</v>
      </c>
      <c r="AC26" s="47"/>
      <c r="AD26" s="46"/>
      <c r="AE26" s="4">
        <v>20.6</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0.97299999999999998</v>
      </c>
      <c r="J29" s="46"/>
      <c r="K29" s="83">
        <v>0.97299999999999998</v>
      </c>
      <c r="L29" s="46"/>
      <c r="M29" s="83">
        <v>0.97299999999999998</v>
      </c>
      <c r="N29" s="46"/>
      <c r="O29" s="83">
        <v>0.97299999999999998</v>
      </c>
      <c r="P29" s="47"/>
      <c r="Q29" s="46"/>
      <c r="R29" s="83">
        <v>0.97299999999999998</v>
      </c>
      <c r="S29" s="46"/>
      <c r="T29" s="83">
        <v>0.95499999999999996</v>
      </c>
      <c r="U29" s="46"/>
      <c r="V29" s="83">
        <v>0.95499999999999996</v>
      </c>
      <c r="W29" s="47"/>
      <c r="X29" s="47"/>
      <c r="Y29" s="47"/>
      <c r="Z29" s="46"/>
      <c r="AA29" s="7">
        <v>0.95499999999999996</v>
      </c>
      <c r="AB29" s="53">
        <v>0.95499999999999996</v>
      </c>
      <c r="AC29" s="47"/>
      <c r="AD29" s="46"/>
      <c r="AE29" s="8">
        <v>0.95499999999999996</v>
      </c>
    </row>
    <row r="30" spans="4:31" ht="13.15" customHeight="1" x14ac:dyDescent="0.25">
      <c r="E30" s="48" t="s">
        <v>329</v>
      </c>
      <c r="F30" s="47"/>
      <c r="G30" s="47"/>
      <c r="H30" s="49"/>
      <c r="I30" s="81">
        <v>52.3</v>
      </c>
      <c r="J30" s="46"/>
      <c r="K30" s="81">
        <v>52.3</v>
      </c>
      <c r="L30" s="46"/>
      <c r="M30" s="81">
        <v>52.3</v>
      </c>
      <c r="N30" s="46"/>
      <c r="O30" s="81">
        <v>52.3</v>
      </c>
      <c r="P30" s="47"/>
      <c r="Q30" s="46"/>
      <c r="R30" s="81">
        <v>52.3</v>
      </c>
      <c r="S30" s="46"/>
      <c r="T30" s="81">
        <v>56.1</v>
      </c>
      <c r="U30" s="46"/>
      <c r="V30" s="81">
        <v>56.1</v>
      </c>
      <c r="W30" s="47"/>
      <c r="X30" s="47"/>
      <c r="Y30" s="47"/>
      <c r="Z30" s="46"/>
      <c r="AA30" s="3">
        <v>56.1</v>
      </c>
      <c r="AB30" s="50">
        <v>56.1</v>
      </c>
      <c r="AC30" s="47"/>
      <c r="AD30" s="46"/>
      <c r="AE30" s="4">
        <v>56.1</v>
      </c>
    </row>
    <row r="31" spans="4:31" ht="13.15" customHeight="1" x14ac:dyDescent="0.25">
      <c r="E31" s="51" t="s">
        <v>331</v>
      </c>
      <c r="F31" s="47"/>
      <c r="G31" s="47"/>
      <c r="H31" s="49"/>
      <c r="I31" s="82">
        <v>20.399999999999999</v>
      </c>
      <c r="J31" s="46"/>
      <c r="K31" s="82">
        <v>20.3</v>
      </c>
      <c r="L31" s="46"/>
      <c r="M31" s="82">
        <v>21.4</v>
      </c>
      <c r="N31" s="46"/>
      <c r="O31" s="82">
        <v>21.4</v>
      </c>
      <c r="P31" s="47"/>
      <c r="Q31" s="46"/>
      <c r="R31" s="82">
        <v>21.4</v>
      </c>
      <c r="S31" s="46"/>
      <c r="T31" s="82">
        <v>19.3</v>
      </c>
      <c r="U31" s="46"/>
      <c r="V31" s="82">
        <v>19.2</v>
      </c>
      <c r="W31" s="47"/>
      <c r="X31" s="47"/>
      <c r="Y31" s="47"/>
      <c r="Z31" s="46"/>
      <c r="AA31" s="9">
        <v>19.8</v>
      </c>
      <c r="AB31" s="52">
        <v>19.8</v>
      </c>
      <c r="AC31" s="47"/>
      <c r="AD31" s="46"/>
      <c r="AE31" s="10">
        <v>19.8</v>
      </c>
    </row>
    <row r="32" spans="4:31" ht="20.25" customHeight="1" x14ac:dyDescent="0.25">
      <c r="E32" s="48" t="s">
        <v>662</v>
      </c>
      <c r="F32" s="47"/>
      <c r="G32" s="47"/>
      <c r="H32" s="49"/>
      <c r="I32" s="80">
        <v>1</v>
      </c>
      <c r="J32" s="46"/>
      <c r="K32" s="80">
        <v>1</v>
      </c>
      <c r="L32" s="46"/>
      <c r="M32" s="80">
        <v>1.1000000000000001</v>
      </c>
      <c r="N32" s="46"/>
      <c r="O32" s="80">
        <v>1.1000000000000001</v>
      </c>
      <c r="P32" s="47"/>
      <c r="Q32" s="46"/>
      <c r="R32" s="80">
        <v>1.1000000000000001</v>
      </c>
      <c r="S32" s="46"/>
      <c r="T32" s="80">
        <v>1</v>
      </c>
      <c r="U32" s="46"/>
      <c r="V32" s="80">
        <v>1</v>
      </c>
      <c r="W32" s="47"/>
      <c r="X32" s="47"/>
      <c r="Y32" s="47"/>
      <c r="Z32" s="46"/>
      <c r="AA32" s="5">
        <v>1</v>
      </c>
      <c r="AB32" s="45">
        <v>1</v>
      </c>
      <c r="AC32" s="47"/>
      <c r="AD32" s="46"/>
      <c r="AE32" s="6">
        <v>1</v>
      </c>
    </row>
    <row r="33" spans="5:31" ht="20.25" customHeight="1" x14ac:dyDescent="0.25">
      <c r="E33" s="48" t="s">
        <v>663</v>
      </c>
      <c r="F33" s="47"/>
      <c r="G33" s="47"/>
      <c r="H33" s="49"/>
      <c r="I33" s="80" t="s">
        <v>695</v>
      </c>
      <c r="J33" s="46"/>
      <c r="K33" s="80" t="s">
        <v>695</v>
      </c>
      <c r="L33" s="46"/>
      <c r="M33" s="80" t="s">
        <v>695</v>
      </c>
      <c r="N33" s="46"/>
      <c r="O33" s="80" t="s">
        <v>695</v>
      </c>
      <c r="P33" s="47"/>
      <c r="Q33" s="46"/>
      <c r="R33" s="80" t="s">
        <v>695</v>
      </c>
      <c r="S33" s="46"/>
      <c r="T33" s="80" t="s">
        <v>695</v>
      </c>
      <c r="U33" s="46"/>
      <c r="V33" s="80" t="s">
        <v>695</v>
      </c>
      <c r="W33" s="47"/>
      <c r="X33" s="47"/>
      <c r="Y33" s="47"/>
      <c r="Z33" s="46"/>
      <c r="AA33" s="5" t="s">
        <v>695</v>
      </c>
      <c r="AB33" s="45" t="s">
        <v>695</v>
      </c>
      <c r="AC33" s="47"/>
      <c r="AD33" s="46"/>
      <c r="AE33" s="6" t="s">
        <v>695</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60</v>
      </c>
      <c r="J41" s="46"/>
      <c r="K41" s="81">
        <v>60</v>
      </c>
      <c r="L41" s="46"/>
      <c r="M41" s="81">
        <v>60</v>
      </c>
      <c r="N41" s="46"/>
      <c r="O41" s="81">
        <v>60</v>
      </c>
      <c r="P41" s="47"/>
      <c r="Q41" s="46"/>
      <c r="R41" s="81">
        <v>60</v>
      </c>
      <c r="S41" s="46"/>
      <c r="T41" s="81">
        <v>60</v>
      </c>
      <c r="U41" s="46"/>
      <c r="V41" s="81">
        <v>60</v>
      </c>
      <c r="W41" s="47"/>
      <c r="X41" s="47"/>
      <c r="Y41" s="47"/>
      <c r="Z41" s="46"/>
      <c r="AA41" s="3">
        <v>60</v>
      </c>
      <c r="AB41" s="50">
        <v>60</v>
      </c>
      <c r="AC41" s="47"/>
      <c r="AD41" s="46"/>
      <c r="AE41" s="4">
        <v>60</v>
      </c>
    </row>
    <row r="42" spans="5:31" ht="20.100000000000001" customHeight="1" x14ac:dyDescent="0.25">
      <c r="E42" s="48" t="s">
        <v>310</v>
      </c>
      <c r="F42" s="47"/>
      <c r="G42" s="47"/>
      <c r="H42" s="49"/>
      <c r="I42" s="81">
        <v>30</v>
      </c>
      <c r="J42" s="46"/>
      <c r="K42" s="81">
        <v>30</v>
      </c>
      <c r="L42" s="46"/>
      <c r="M42" s="81">
        <v>30</v>
      </c>
      <c r="N42" s="46"/>
      <c r="O42" s="81">
        <v>30</v>
      </c>
      <c r="P42" s="47"/>
      <c r="Q42" s="46"/>
      <c r="R42" s="81">
        <v>30</v>
      </c>
      <c r="S42" s="46"/>
      <c r="T42" s="81">
        <v>30</v>
      </c>
      <c r="U42" s="46"/>
      <c r="V42" s="81">
        <v>30</v>
      </c>
      <c r="W42" s="47"/>
      <c r="X42" s="47"/>
      <c r="Y42" s="47"/>
      <c r="Z42" s="46"/>
      <c r="AA42" s="3">
        <v>30</v>
      </c>
      <c r="AB42" s="50">
        <v>30</v>
      </c>
      <c r="AC42" s="47"/>
      <c r="AD42" s="46"/>
      <c r="AE42" s="4">
        <v>30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aaOKZtdsfpl35vfoMVQIK+7ljRA8AItrgPJawL5mVCmtthYsWQJw7ipiq/BBXNt4lPw7CQ1eSgNDQxPoeNATsg==" saltValue="HoFHpG/2i32vsJ7EQesD2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A40C7CC2-1E7B-4D4B-A795-73280A3DF98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T163 - Rolleston BSP (132/66kV)</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dimension ref="B1:AJ51"/>
  <sheetViews>
    <sheetView showGridLines="0" topLeftCell="A25" zoomScale="160" zoomScaleNormal="160" workbookViewId="0">
      <selection activeCell="AJ41" sqref="AJ41:AL43"/>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1813</v>
      </c>
      <c r="I3" s="69"/>
      <c r="J3" s="69"/>
      <c r="K3" s="69"/>
      <c r="L3" s="69"/>
      <c r="M3" s="69"/>
      <c r="N3" s="69"/>
      <c r="O3" s="69"/>
      <c r="P3" s="69"/>
      <c r="Q3" s="69"/>
      <c r="R3" s="69"/>
      <c r="U3" s="71" t="s">
        <v>645</v>
      </c>
      <c r="V3" s="69"/>
      <c r="X3" s="72" t="s">
        <v>828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1814</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1815</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32</v>
      </c>
      <c r="J24" s="46"/>
      <c r="K24" s="81">
        <v>32</v>
      </c>
      <c r="L24" s="46"/>
      <c r="M24" s="81">
        <v>32</v>
      </c>
      <c r="N24" s="46"/>
      <c r="O24" s="81">
        <v>32</v>
      </c>
      <c r="P24" s="47"/>
      <c r="Q24" s="46"/>
      <c r="R24" s="81">
        <v>32</v>
      </c>
      <c r="S24" s="46"/>
      <c r="T24" s="81">
        <v>32</v>
      </c>
      <c r="U24" s="46"/>
      <c r="V24" s="81">
        <v>32</v>
      </c>
      <c r="W24" s="47"/>
      <c r="X24" s="47"/>
      <c r="Y24" s="47"/>
      <c r="Z24" s="46"/>
      <c r="AA24" s="3">
        <v>32</v>
      </c>
      <c r="AB24" s="50">
        <v>32</v>
      </c>
      <c r="AC24" s="47"/>
      <c r="AD24" s="46"/>
      <c r="AE24" s="4">
        <v>32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6.8</v>
      </c>
      <c r="J26" s="46"/>
      <c r="K26" s="81">
        <v>6.8</v>
      </c>
      <c r="L26" s="46"/>
      <c r="M26" s="81">
        <v>6.8</v>
      </c>
      <c r="N26" s="46"/>
      <c r="O26" s="81">
        <v>6.8</v>
      </c>
      <c r="P26" s="47"/>
      <c r="Q26" s="46"/>
      <c r="R26" s="81">
        <v>6.9</v>
      </c>
      <c r="S26" s="46"/>
      <c r="T26" s="81">
        <v>7.7</v>
      </c>
      <c r="U26" s="46"/>
      <c r="V26" s="81">
        <v>7.6</v>
      </c>
      <c r="W26" s="47"/>
      <c r="X26" s="47"/>
      <c r="Y26" s="47"/>
      <c r="Z26" s="46"/>
      <c r="AA26" s="3">
        <v>7.5</v>
      </c>
      <c r="AB26" s="50">
        <v>7.4</v>
      </c>
      <c r="AC26" s="47"/>
      <c r="AD26" s="46"/>
      <c r="AE26" s="4">
        <v>7.3</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0.871</v>
      </c>
      <c r="J29" s="46"/>
      <c r="K29" s="83">
        <v>0.872</v>
      </c>
      <c r="L29" s="46"/>
      <c r="M29" s="83">
        <v>0.872</v>
      </c>
      <c r="N29" s="46"/>
      <c r="O29" s="83">
        <v>0.871</v>
      </c>
      <c r="P29" s="47"/>
      <c r="Q29" s="46"/>
      <c r="R29" s="83">
        <v>0.86899999999999999</v>
      </c>
      <c r="S29" s="46"/>
      <c r="T29" s="83">
        <v>0.88800000000000001</v>
      </c>
      <c r="U29" s="46"/>
      <c r="V29" s="83">
        <v>0.88900000000000001</v>
      </c>
      <c r="W29" s="47"/>
      <c r="X29" s="47"/>
      <c r="Y29" s="47"/>
      <c r="Z29" s="46"/>
      <c r="AA29" s="7">
        <v>0.89100000000000001</v>
      </c>
      <c r="AB29" s="53">
        <v>0.89200000000000002</v>
      </c>
      <c r="AC29" s="47"/>
      <c r="AD29" s="46"/>
      <c r="AE29" s="8">
        <v>0.89200000000000002</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6.5</v>
      </c>
      <c r="J31" s="46"/>
      <c r="K31" s="82">
        <v>6.4</v>
      </c>
      <c r="L31" s="46"/>
      <c r="M31" s="82">
        <v>6.4</v>
      </c>
      <c r="N31" s="46"/>
      <c r="O31" s="82">
        <v>6.5</v>
      </c>
      <c r="P31" s="47"/>
      <c r="Q31" s="46"/>
      <c r="R31" s="82">
        <v>6.6</v>
      </c>
      <c r="S31" s="46"/>
      <c r="T31" s="82">
        <v>6.9</v>
      </c>
      <c r="U31" s="46"/>
      <c r="V31" s="82">
        <v>6.8</v>
      </c>
      <c r="W31" s="47"/>
      <c r="X31" s="47"/>
      <c r="Y31" s="47"/>
      <c r="Z31" s="46"/>
      <c r="AA31" s="9">
        <v>6.7</v>
      </c>
      <c r="AB31" s="52">
        <v>6.6</v>
      </c>
      <c r="AC31" s="47"/>
      <c r="AD31" s="46"/>
      <c r="AE31" s="10">
        <v>6.6</v>
      </c>
    </row>
    <row r="32" spans="4:31" ht="20.25" customHeight="1" x14ac:dyDescent="0.25">
      <c r="E32" s="48" t="s">
        <v>662</v>
      </c>
      <c r="F32" s="47"/>
      <c r="G32" s="47"/>
      <c r="H32" s="49"/>
      <c r="I32" s="80">
        <v>0.3</v>
      </c>
      <c r="J32" s="46"/>
      <c r="K32" s="80">
        <v>0.3</v>
      </c>
      <c r="L32" s="46"/>
      <c r="M32" s="80">
        <v>0.3</v>
      </c>
      <c r="N32" s="46"/>
      <c r="O32" s="80">
        <v>0.3</v>
      </c>
      <c r="P32" s="47"/>
      <c r="Q32" s="46"/>
      <c r="R32" s="80">
        <v>0.3</v>
      </c>
      <c r="S32" s="46"/>
      <c r="T32" s="80">
        <v>0.3</v>
      </c>
      <c r="U32" s="46"/>
      <c r="V32" s="80">
        <v>0.3</v>
      </c>
      <c r="W32" s="47"/>
      <c r="X32" s="47"/>
      <c r="Y32" s="47"/>
      <c r="Z32" s="46"/>
      <c r="AA32" s="5">
        <v>0.3</v>
      </c>
      <c r="AB32" s="45">
        <v>0.3</v>
      </c>
      <c r="AC32" s="47"/>
      <c r="AD32" s="46"/>
      <c r="AE32" s="6">
        <v>0.3</v>
      </c>
    </row>
    <row r="33" spans="5:36" ht="20.25" customHeight="1" x14ac:dyDescent="0.25">
      <c r="E33" s="48" t="s">
        <v>663</v>
      </c>
      <c r="F33" s="47"/>
      <c r="G33" s="47"/>
      <c r="H33" s="49"/>
      <c r="I33" s="80" t="s">
        <v>674</v>
      </c>
      <c r="J33" s="46"/>
      <c r="K33" s="80" t="s">
        <v>674</v>
      </c>
      <c r="L33" s="46"/>
      <c r="M33" s="80" t="s">
        <v>674</v>
      </c>
      <c r="N33" s="46"/>
      <c r="O33" s="80" t="s">
        <v>674</v>
      </c>
      <c r="P33" s="47"/>
      <c r="Q33" s="46"/>
      <c r="R33" s="80" t="s">
        <v>674</v>
      </c>
      <c r="S33" s="46"/>
      <c r="T33" s="80" t="s">
        <v>674</v>
      </c>
      <c r="U33" s="46"/>
      <c r="V33" s="80" t="s">
        <v>674</v>
      </c>
      <c r="W33" s="47"/>
      <c r="X33" s="47"/>
      <c r="Y33" s="47"/>
      <c r="Z33" s="46"/>
      <c r="AA33" s="5" t="s">
        <v>674</v>
      </c>
      <c r="AB33" s="45" t="s">
        <v>674</v>
      </c>
      <c r="AC33" s="47"/>
      <c r="AD33" s="46"/>
      <c r="AE33" s="6" t="s">
        <v>674</v>
      </c>
    </row>
    <row r="34" spans="5:36" ht="13.15" customHeight="1" x14ac:dyDescent="0.25">
      <c r="E34" s="48" t="s">
        <v>337</v>
      </c>
      <c r="F34" s="47"/>
      <c r="G34" s="47"/>
      <c r="H34" s="49"/>
      <c r="I34" s="81">
        <v>6.5</v>
      </c>
      <c r="J34" s="46"/>
      <c r="K34" s="81">
        <v>6.4</v>
      </c>
      <c r="L34" s="46"/>
      <c r="M34" s="81">
        <v>6.4</v>
      </c>
      <c r="N34" s="46"/>
      <c r="O34" s="81">
        <v>6.5</v>
      </c>
      <c r="P34" s="47"/>
      <c r="Q34" s="46"/>
      <c r="R34" s="81">
        <v>6.6</v>
      </c>
      <c r="S34" s="46"/>
      <c r="T34" s="81">
        <v>6.9</v>
      </c>
      <c r="U34" s="46"/>
      <c r="V34" s="81">
        <v>6.8</v>
      </c>
      <c r="W34" s="47"/>
      <c r="X34" s="47"/>
      <c r="Y34" s="47"/>
      <c r="Z34" s="46"/>
      <c r="AA34" s="3">
        <v>6.7</v>
      </c>
      <c r="AB34" s="50">
        <v>6.6</v>
      </c>
      <c r="AC34" s="47"/>
      <c r="AD34" s="46"/>
      <c r="AE34" s="4">
        <v>6.6</v>
      </c>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15</v>
      </c>
      <c r="J37" s="46"/>
      <c r="K37" s="81">
        <v>15</v>
      </c>
      <c r="L37" s="46"/>
      <c r="M37" s="81">
        <v>15</v>
      </c>
      <c r="N37" s="46"/>
      <c r="O37" s="81">
        <v>15</v>
      </c>
      <c r="P37" s="47"/>
      <c r="Q37" s="46"/>
      <c r="R37" s="81">
        <v>15</v>
      </c>
      <c r="S37" s="46"/>
      <c r="T37" s="81">
        <v>15</v>
      </c>
      <c r="U37" s="46"/>
      <c r="V37" s="81">
        <v>15</v>
      </c>
      <c r="W37" s="47"/>
      <c r="X37" s="47"/>
      <c r="Y37" s="47"/>
      <c r="Z37" s="46"/>
      <c r="AA37" s="3">
        <v>15</v>
      </c>
      <c r="AB37" s="50">
        <v>15</v>
      </c>
      <c r="AC37" s="47"/>
      <c r="AD37" s="46"/>
      <c r="AE37" s="4">
        <v>15</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25</v>
      </c>
      <c r="J41" s="46"/>
      <c r="K41" s="81">
        <v>25</v>
      </c>
      <c r="L41" s="46"/>
      <c r="M41" s="81">
        <v>25</v>
      </c>
      <c r="N41" s="46"/>
      <c r="O41" s="81">
        <v>25</v>
      </c>
      <c r="P41" s="47"/>
      <c r="Q41" s="46"/>
      <c r="R41" s="81">
        <v>25</v>
      </c>
      <c r="S41" s="46"/>
      <c r="T41" s="81">
        <v>25</v>
      </c>
      <c r="U41" s="46"/>
      <c r="V41" s="81">
        <v>25</v>
      </c>
      <c r="W41" s="47"/>
      <c r="X41" s="47"/>
      <c r="Y41" s="47"/>
      <c r="Z41" s="46"/>
      <c r="AA41" s="3">
        <v>25</v>
      </c>
      <c r="AB41" s="50">
        <v>25</v>
      </c>
      <c r="AC41" s="47"/>
      <c r="AD41" s="46"/>
      <c r="AE41" s="4">
        <v>25</v>
      </c>
    </row>
    <row r="42" spans="5:36"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c r="AJ42" s="22"/>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hOja/66F/s1N6NtFzJzEIO93pttNoEkuMSj+RX6JncqEG6QWUIyYHUT7cVY18US/hZip6Ano31ufOdH8UltU2A==" saltValue="V8CKgoSj+eN/UduvXguYh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D377E8A8-167E-4C71-B597-844D5711F8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T166 - Granite Creek BSP (132/66kV)</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B1:AI51"/>
  <sheetViews>
    <sheetView showGridLines="0"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1816</v>
      </c>
      <c r="I3" s="69"/>
      <c r="J3" s="69"/>
      <c r="K3" s="69"/>
      <c r="L3" s="69"/>
      <c r="M3" s="69"/>
      <c r="N3" s="69"/>
      <c r="O3" s="69"/>
      <c r="P3" s="69"/>
      <c r="Q3" s="69"/>
      <c r="R3" s="69"/>
      <c r="U3" s="71" t="s">
        <v>645</v>
      </c>
      <c r="V3" s="69"/>
      <c r="X3" s="72" t="s">
        <v>1817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691</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1818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1819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175.8</v>
      </c>
      <c r="J24" s="46"/>
      <c r="K24" s="81">
        <v>175.8</v>
      </c>
      <c r="L24" s="46"/>
      <c r="M24" s="81">
        <v>175.8</v>
      </c>
      <c r="N24" s="46"/>
      <c r="O24" s="81">
        <v>175.8</v>
      </c>
      <c r="P24" s="47"/>
      <c r="Q24" s="46"/>
      <c r="R24" s="81">
        <v>175.8</v>
      </c>
      <c r="S24" s="46"/>
      <c r="T24" s="81">
        <v>185.2</v>
      </c>
      <c r="U24" s="46"/>
      <c r="V24" s="81">
        <v>185.2</v>
      </c>
      <c r="W24" s="47"/>
      <c r="X24" s="47"/>
      <c r="Y24" s="47"/>
      <c r="Z24" s="46"/>
      <c r="AA24" s="3">
        <v>185.2</v>
      </c>
      <c r="AB24" s="50">
        <v>185.2</v>
      </c>
      <c r="AC24" s="47"/>
      <c r="AD24" s="46"/>
      <c r="AE24" s="4">
        <v>185.2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42.6</v>
      </c>
      <c r="J26" s="46"/>
      <c r="K26" s="81">
        <v>42.6</v>
      </c>
      <c r="L26" s="46"/>
      <c r="M26" s="81">
        <v>42.6</v>
      </c>
      <c r="N26" s="46"/>
      <c r="O26" s="81">
        <v>42.7</v>
      </c>
      <c r="P26" s="47"/>
      <c r="Q26" s="46"/>
      <c r="R26" s="81">
        <v>42.7</v>
      </c>
      <c r="S26" s="46"/>
      <c r="T26" s="81">
        <v>42.6</v>
      </c>
      <c r="U26" s="46"/>
      <c r="V26" s="81">
        <v>42.6</v>
      </c>
      <c r="W26" s="47"/>
      <c r="X26" s="47"/>
      <c r="Y26" s="47"/>
      <c r="Z26" s="46"/>
      <c r="AA26" s="3">
        <v>42.7</v>
      </c>
      <c r="AB26" s="50">
        <v>42.7</v>
      </c>
      <c r="AC26" s="47"/>
      <c r="AD26" s="46"/>
      <c r="AE26" s="4">
        <v>42.7</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0.96199999999999997</v>
      </c>
      <c r="J29" s="46"/>
      <c r="K29" s="83">
        <v>0.96199999999999997</v>
      </c>
      <c r="L29" s="46"/>
      <c r="M29" s="83">
        <v>0.96199999999999997</v>
      </c>
      <c r="N29" s="46"/>
      <c r="O29" s="83">
        <v>0.96199999999999997</v>
      </c>
      <c r="P29" s="47"/>
      <c r="Q29" s="46"/>
      <c r="R29" s="83">
        <v>0.96199999999999997</v>
      </c>
      <c r="S29" s="46"/>
      <c r="T29" s="83">
        <v>0.96299999999999997</v>
      </c>
      <c r="U29" s="46"/>
      <c r="V29" s="83">
        <v>0.96299999999999997</v>
      </c>
      <c r="W29" s="47"/>
      <c r="X29" s="47"/>
      <c r="Y29" s="47"/>
      <c r="Z29" s="46"/>
      <c r="AA29" s="7">
        <v>0.96299999999999997</v>
      </c>
      <c r="AB29" s="53">
        <v>0.96299999999999997</v>
      </c>
      <c r="AC29" s="47"/>
      <c r="AD29" s="46"/>
      <c r="AE29" s="8">
        <v>0.96299999999999997</v>
      </c>
    </row>
    <row r="30" spans="4:31" ht="13.15" customHeight="1" x14ac:dyDescent="0.25">
      <c r="E30" s="48" t="s">
        <v>329</v>
      </c>
      <c r="F30" s="47"/>
      <c r="G30" s="47"/>
      <c r="H30" s="49"/>
      <c r="I30" s="81">
        <v>100.4</v>
      </c>
      <c r="J30" s="46"/>
      <c r="K30" s="81">
        <v>100.4</v>
      </c>
      <c r="L30" s="46"/>
      <c r="M30" s="81">
        <v>100.4</v>
      </c>
      <c r="N30" s="46"/>
      <c r="O30" s="81">
        <v>100.4</v>
      </c>
      <c r="P30" s="47"/>
      <c r="Q30" s="46"/>
      <c r="R30" s="81">
        <v>100.4</v>
      </c>
      <c r="S30" s="46"/>
      <c r="T30" s="81">
        <v>105.5</v>
      </c>
      <c r="U30" s="46"/>
      <c r="V30" s="81">
        <v>105.5</v>
      </c>
      <c r="W30" s="47"/>
      <c r="X30" s="47"/>
      <c r="Y30" s="47"/>
      <c r="Z30" s="46"/>
      <c r="AA30" s="3">
        <v>105.5</v>
      </c>
      <c r="AB30" s="50">
        <v>105.5</v>
      </c>
      <c r="AC30" s="47"/>
      <c r="AD30" s="46"/>
      <c r="AE30" s="4">
        <v>105.5</v>
      </c>
    </row>
    <row r="31" spans="4:31" ht="13.15" customHeight="1" x14ac:dyDescent="0.25">
      <c r="E31" s="51" t="s">
        <v>331</v>
      </c>
      <c r="F31" s="47"/>
      <c r="G31" s="47"/>
      <c r="H31" s="49"/>
      <c r="I31" s="82">
        <v>40.9</v>
      </c>
      <c r="J31" s="46"/>
      <c r="K31" s="82">
        <v>40.9</v>
      </c>
      <c r="L31" s="46"/>
      <c r="M31" s="82">
        <v>40.9</v>
      </c>
      <c r="N31" s="46"/>
      <c r="O31" s="82">
        <v>40.9</v>
      </c>
      <c r="P31" s="47"/>
      <c r="Q31" s="46"/>
      <c r="R31" s="82">
        <v>41</v>
      </c>
      <c r="S31" s="46"/>
      <c r="T31" s="82">
        <v>41</v>
      </c>
      <c r="U31" s="46"/>
      <c r="V31" s="82">
        <v>41</v>
      </c>
      <c r="W31" s="47"/>
      <c r="X31" s="47"/>
      <c r="Y31" s="47"/>
      <c r="Z31" s="46"/>
      <c r="AA31" s="9">
        <v>41</v>
      </c>
      <c r="AB31" s="52">
        <v>41</v>
      </c>
      <c r="AC31" s="47"/>
      <c r="AD31" s="46"/>
      <c r="AE31" s="10">
        <v>41.1</v>
      </c>
    </row>
    <row r="32" spans="4:31" ht="20.25" customHeight="1" x14ac:dyDescent="0.25">
      <c r="E32" s="48" t="s">
        <v>662</v>
      </c>
      <c r="F32" s="47"/>
      <c r="G32" s="47"/>
      <c r="H32" s="49"/>
      <c r="I32" s="80">
        <v>2</v>
      </c>
      <c r="J32" s="46"/>
      <c r="K32" s="80">
        <v>2</v>
      </c>
      <c r="L32" s="46"/>
      <c r="M32" s="80">
        <v>2</v>
      </c>
      <c r="N32" s="46"/>
      <c r="O32" s="80">
        <v>2</v>
      </c>
      <c r="P32" s="47"/>
      <c r="Q32" s="46"/>
      <c r="R32" s="80">
        <v>2.1</v>
      </c>
      <c r="S32" s="46"/>
      <c r="T32" s="80">
        <v>2.1</v>
      </c>
      <c r="U32" s="46"/>
      <c r="V32" s="80">
        <v>2.1</v>
      </c>
      <c r="W32" s="47"/>
      <c r="X32" s="47"/>
      <c r="Y32" s="47"/>
      <c r="Z32" s="46"/>
      <c r="AA32" s="5">
        <v>2.1</v>
      </c>
      <c r="AB32" s="45">
        <v>2.1</v>
      </c>
      <c r="AC32" s="47"/>
      <c r="AD32" s="46"/>
      <c r="AE32" s="6">
        <v>2.1</v>
      </c>
    </row>
    <row r="33" spans="5:31" ht="20.25" customHeight="1" x14ac:dyDescent="0.25">
      <c r="E33" s="48" t="s">
        <v>663</v>
      </c>
      <c r="F33" s="47"/>
      <c r="G33" s="47"/>
      <c r="H33" s="49"/>
      <c r="I33" s="80" t="s">
        <v>703</v>
      </c>
      <c r="J33" s="46"/>
      <c r="K33" s="80" t="s">
        <v>703</v>
      </c>
      <c r="L33" s="46"/>
      <c r="M33" s="80" t="s">
        <v>703</v>
      </c>
      <c r="N33" s="46"/>
      <c r="O33" s="80" t="s">
        <v>703</v>
      </c>
      <c r="P33" s="47"/>
      <c r="Q33" s="46"/>
      <c r="R33" s="80" t="s">
        <v>703</v>
      </c>
      <c r="S33" s="46"/>
      <c r="T33" s="80" t="s">
        <v>703</v>
      </c>
      <c r="U33" s="46"/>
      <c r="V33" s="80" t="s">
        <v>703</v>
      </c>
      <c r="W33" s="47"/>
      <c r="X33" s="47"/>
      <c r="Y33" s="47"/>
      <c r="Z33" s="46"/>
      <c r="AA33" s="5" t="s">
        <v>703</v>
      </c>
      <c r="AB33" s="45" t="s">
        <v>703</v>
      </c>
      <c r="AC33" s="47"/>
      <c r="AD33" s="46"/>
      <c r="AE33" s="6" t="s">
        <v>703</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120</v>
      </c>
      <c r="J41" s="46"/>
      <c r="K41" s="81">
        <v>120</v>
      </c>
      <c r="L41" s="46"/>
      <c r="M41" s="81">
        <v>120</v>
      </c>
      <c r="N41" s="46"/>
      <c r="O41" s="81">
        <v>120</v>
      </c>
      <c r="P41" s="47"/>
      <c r="Q41" s="46"/>
      <c r="R41" s="81">
        <v>120</v>
      </c>
      <c r="S41" s="46"/>
      <c r="T41" s="81">
        <v>120</v>
      </c>
      <c r="U41" s="46"/>
      <c r="V41" s="81">
        <v>120</v>
      </c>
      <c r="W41" s="47"/>
      <c r="X41" s="47"/>
      <c r="Y41" s="47"/>
      <c r="Z41" s="46"/>
      <c r="AA41" s="3">
        <v>120</v>
      </c>
      <c r="AB41" s="50">
        <v>120</v>
      </c>
      <c r="AC41" s="47"/>
      <c r="AD41" s="46"/>
      <c r="AE41" s="4">
        <v>120</v>
      </c>
    </row>
    <row r="42" spans="5:31" ht="20.100000000000001" customHeight="1" x14ac:dyDescent="0.25">
      <c r="E42" s="48" t="s">
        <v>310</v>
      </c>
      <c r="F42" s="47"/>
      <c r="G42" s="47"/>
      <c r="H42" s="49"/>
      <c r="I42" s="81">
        <v>60</v>
      </c>
      <c r="J42" s="46"/>
      <c r="K42" s="81">
        <v>60</v>
      </c>
      <c r="L42" s="46"/>
      <c r="M42" s="81">
        <v>60</v>
      </c>
      <c r="N42" s="46"/>
      <c r="O42" s="81">
        <v>60</v>
      </c>
      <c r="P42" s="47"/>
      <c r="Q42" s="46"/>
      <c r="R42" s="81">
        <v>60</v>
      </c>
      <c r="S42" s="46"/>
      <c r="T42" s="81">
        <v>60</v>
      </c>
      <c r="U42" s="46"/>
      <c r="V42" s="81">
        <v>60</v>
      </c>
      <c r="W42" s="47"/>
      <c r="X42" s="47"/>
      <c r="Y42" s="47"/>
      <c r="Z42" s="46"/>
      <c r="AA42" s="3">
        <v>60</v>
      </c>
      <c r="AB42" s="50">
        <v>60</v>
      </c>
      <c r="AC42" s="47"/>
      <c r="AD42" s="46"/>
      <c r="AE42" s="4">
        <v>60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5tA+7aWTjBc6qs6dbP+i5CqERE8bLhn/HkXBBNV2OVmaYZdLoKM2784z0eczR/6+SD5Fq72pDEDDSkPk6axWZw==" saltValue="Lpl/E6X+McmgCPsLe1+ta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F4450DEE-A98F-4356-8871-11F03E41519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T176 - Louisa Creek BSP (132/33kV)</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dimension ref="B1:AI51"/>
  <sheetViews>
    <sheetView showGridLines="0" topLeftCell="A28" zoomScale="160" zoomScaleNormal="160" workbookViewId="0">
      <selection activeCell="AE42" sqref="E40: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1820</v>
      </c>
      <c r="I3" s="69"/>
      <c r="J3" s="69"/>
      <c r="K3" s="69"/>
      <c r="L3" s="69"/>
      <c r="M3" s="69"/>
      <c r="N3" s="69"/>
      <c r="O3" s="69"/>
      <c r="P3" s="69"/>
      <c r="Q3" s="69"/>
      <c r="R3" s="69"/>
      <c r="U3" s="71" t="s">
        <v>645</v>
      </c>
      <c r="V3" s="69"/>
      <c r="X3" s="72" t="s">
        <v>1757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1821</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1822</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1823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37.299999999999997</v>
      </c>
      <c r="J24" s="46"/>
      <c r="K24" s="81">
        <v>37.299999999999997</v>
      </c>
      <c r="L24" s="46"/>
      <c r="M24" s="81">
        <v>37.299999999999997</v>
      </c>
      <c r="N24" s="46"/>
      <c r="O24" s="81">
        <v>37.299999999999997</v>
      </c>
      <c r="P24" s="47"/>
      <c r="Q24" s="46"/>
      <c r="R24" s="81">
        <v>37.299999999999997</v>
      </c>
      <c r="S24" s="46"/>
      <c r="T24" s="81">
        <v>40.5</v>
      </c>
      <c r="U24" s="46"/>
      <c r="V24" s="81">
        <v>40.5</v>
      </c>
      <c r="W24" s="47"/>
      <c r="X24" s="47"/>
      <c r="Y24" s="47"/>
      <c r="Z24" s="46"/>
      <c r="AA24" s="3">
        <v>40.5</v>
      </c>
      <c r="AB24" s="50">
        <v>40.5</v>
      </c>
      <c r="AC24" s="47"/>
      <c r="AD24" s="46"/>
      <c r="AE24" s="4">
        <v>40.5</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2.7</v>
      </c>
      <c r="U25" s="46"/>
      <c r="V25" s="81">
        <v>2.7</v>
      </c>
      <c r="W25" s="47"/>
      <c r="X25" s="47"/>
      <c r="Y25" s="47"/>
      <c r="Z25" s="46"/>
      <c r="AA25" s="3">
        <v>2.7</v>
      </c>
      <c r="AB25" s="50">
        <v>2.7</v>
      </c>
      <c r="AC25" s="47"/>
      <c r="AD25" s="46"/>
      <c r="AE25" s="4">
        <v>2.7</v>
      </c>
    </row>
    <row r="26" spans="4:31" ht="13.15" customHeight="1" x14ac:dyDescent="0.25">
      <c r="E26" s="48" t="s">
        <v>321</v>
      </c>
      <c r="F26" s="47"/>
      <c r="G26" s="47"/>
      <c r="H26" s="49"/>
      <c r="I26" s="81">
        <v>7.6</v>
      </c>
      <c r="J26" s="46"/>
      <c r="K26" s="81">
        <v>9.1</v>
      </c>
      <c r="L26" s="46"/>
      <c r="M26" s="81">
        <v>9.1</v>
      </c>
      <c r="N26" s="46"/>
      <c r="O26" s="81">
        <v>9.1</v>
      </c>
      <c r="P26" s="47"/>
      <c r="Q26" s="46"/>
      <c r="R26" s="81">
        <v>9.1</v>
      </c>
      <c r="S26" s="46"/>
      <c r="T26" s="81">
        <v>7.7</v>
      </c>
      <c r="U26" s="46"/>
      <c r="V26" s="81">
        <v>9.3000000000000007</v>
      </c>
      <c r="W26" s="47"/>
      <c r="X26" s="47"/>
      <c r="Y26" s="47"/>
      <c r="Z26" s="46"/>
      <c r="AA26" s="3">
        <v>9.3000000000000007</v>
      </c>
      <c r="AB26" s="50">
        <v>9.3000000000000007</v>
      </c>
      <c r="AC26" s="47"/>
      <c r="AD26" s="46"/>
      <c r="AE26" s="4">
        <v>9.3000000000000007</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0.89500000000000002</v>
      </c>
      <c r="J29" s="46"/>
      <c r="K29" s="83">
        <v>0.89500000000000002</v>
      </c>
      <c r="L29" s="46"/>
      <c r="M29" s="83">
        <v>0.89500000000000002</v>
      </c>
      <c r="N29" s="46"/>
      <c r="O29" s="83">
        <v>0.89500000000000002</v>
      </c>
      <c r="P29" s="47"/>
      <c r="Q29" s="46"/>
      <c r="R29" s="83">
        <v>0.89500000000000002</v>
      </c>
      <c r="S29" s="46"/>
      <c r="T29" s="83">
        <v>0.89800000000000002</v>
      </c>
      <c r="U29" s="46"/>
      <c r="V29" s="83">
        <v>0.89800000000000002</v>
      </c>
      <c r="W29" s="47"/>
      <c r="X29" s="47"/>
      <c r="Y29" s="47"/>
      <c r="Z29" s="46"/>
      <c r="AA29" s="7">
        <v>0.89800000000000002</v>
      </c>
      <c r="AB29" s="53">
        <v>0.89800000000000002</v>
      </c>
      <c r="AC29" s="47"/>
      <c r="AD29" s="46"/>
      <c r="AE29" s="8">
        <v>0.89800000000000002</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7.2</v>
      </c>
      <c r="J31" s="46"/>
      <c r="K31" s="82">
        <v>8.6999999999999993</v>
      </c>
      <c r="L31" s="46"/>
      <c r="M31" s="82">
        <v>8.6999999999999993</v>
      </c>
      <c r="N31" s="46"/>
      <c r="O31" s="82">
        <v>8.6999999999999993</v>
      </c>
      <c r="P31" s="47"/>
      <c r="Q31" s="46"/>
      <c r="R31" s="82">
        <v>8.6999999999999993</v>
      </c>
      <c r="S31" s="46"/>
      <c r="T31" s="82">
        <v>7.4</v>
      </c>
      <c r="U31" s="46"/>
      <c r="V31" s="82">
        <v>9</v>
      </c>
      <c r="W31" s="47"/>
      <c r="X31" s="47"/>
      <c r="Y31" s="47"/>
      <c r="Z31" s="46"/>
      <c r="AA31" s="9">
        <v>9</v>
      </c>
      <c r="AB31" s="52">
        <v>9</v>
      </c>
      <c r="AC31" s="47"/>
      <c r="AD31" s="46"/>
      <c r="AE31" s="10">
        <v>9</v>
      </c>
    </row>
    <row r="32" spans="4:31" ht="20.25" customHeight="1" x14ac:dyDescent="0.25">
      <c r="E32" s="48" t="s">
        <v>662</v>
      </c>
      <c r="F32" s="47"/>
      <c r="G32" s="47"/>
      <c r="H32" s="49"/>
      <c r="I32" s="80">
        <v>0.4</v>
      </c>
      <c r="J32" s="46"/>
      <c r="K32" s="80">
        <v>0.4</v>
      </c>
      <c r="L32" s="46"/>
      <c r="M32" s="80">
        <v>0.4</v>
      </c>
      <c r="N32" s="46"/>
      <c r="O32" s="80">
        <v>0.4</v>
      </c>
      <c r="P32" s="47"/>
      <c r="Q32" s="46"/>
      <c r="R32" s="80">
        <v>0.4</v>
      </c>
      <c r="S32" s="46"/>
      <c r="T32" s="80">
        <v>0.4</v>
      </c>
      <c r="U32" s="46"/>
      <c r="V32" s="80">
        <v>0.5</v>
      </c>
      <c r="W32" s="47"/>
      <c r="X32" s="47"/>
      <c r="Y32" s="47"/>
      <c r="Z32" s="46"/>
      <c r="AA32" s="5">
        <v>0.5</v>
      </c>
      <c r="AB32" s="45">
        <v>0.5</v>
      </c>
      <c r="AC32" s="47"/>
      <c r="AD32" s="46"/>
      <c r="AE32" s="6">
        <v>0.5</v>
      </c>
    </row>
    <row r="33" spans="5:31" ht="20.25" customHeight="1" x14ac:dyDescent="0.25">
      <c r="E33" s="48" t="s">
        <v>663</v>
      </c>
      <c r="F33" s="47"/>
      <c r="G33" s="47"/>
      <c r="H33" s="49"/>
      <c r="I33" s="80" t="s">
        <v>695</v>
      </c>
      <c r="J33" s="46"/>
      <c r="K33" s="80" t="s">
        <v>695</v>
      </c>
      <c r="L33" s="46"/>
      <c r="M33" s="80" t="s">
        <v>695</v>
      </c>
      <c r="N33" s="46"/>
      <c r="O33" s="80" t="s">
        <v>695</v>
      </c>
      <c r="P33" s="47"/>
      <c r="Q33" s="46"/>
      <c r="R33" s="80" t="s">
        <v>695</v>
      </c>
      <c r="S33" s="46"/>
      <c r="T33" s="80" t="s">
        <v>695</v>
      </c>
      <c r="U33" s="46"/>
      <c r="V33" s="80" t="s">
        <v>695</v>
      </c>
      <c r="W33" s="47"/>
      <c r="X33" s="47"/>
      <c r="Y33" s="47"/>
      <c r="Z33" s="46"/>
      <c r="AA33" s="5" t="s">
        <v>695</v>
      </c>
      <c r="AB33" s="45" t="s">
        <v>695</v>
      </c>
      <c r="AC33" s="47"/>
      <c r="AD33" s="46"/>
      <c r="AE33" s="6" t="s">
        <v>695</v>
      </c>
    </row>
    <row r="34" spans="5:31" ht="13.15" customHeight="1" x14ac:dyDescent="0.25">
      <c r="E34" s="48" t="s">
        <v>337</v>
      </c>
      <c r="F34" s="47"/>
      <c r="G34" s="47"/>
      <c r="H34" s="49"/>
      <c r="I34" s="81">
        <v>7.2</v>
      </c>
      <c r="J34" s="46"/>
      <c r="K34" s="81">
        <v>8.6999999999999993</v>
      </c>
      <c r="L34" s="46"/>
      <c r="M34" s="81">
        <v>8.6999999999999993</v>
      </c>
      <c r="N34" s="46"/>
      <c r="O34" s="81">
        <v>8.6999999999999993</v>
      </c>
      <c r="P34" s="47"/>
      <c r="Q34" s="46"/>
      <c r="R34" s="81">
        <v>8.6999999999999993</v>
      </c>
      <c r="S34" s="46"/>
      <c r="T34" s="81">
        <v>7.4</v>
      </c>
      <c r="U34" s="46"/>
      <c r="V34" s="81">
        <v>9</v>
      </c>
      <c r="W34" s="47"/>
      <c r="X34" s="47"/>
      <c r="Y34" s="47"/>
      <c r="Z34" s="46"/>
      <c r="AA34" s="3">
        <v>9</v>
      </c>
      <c r="AB34" s="50">
        <v>9</v>
      </c>
      <c r="AC34" s="47"/>
      <c r="AD34" s="46"/>
      <c r="AE34" s="4">
        <v>9</v>
      </c>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3.6</v>
      </c>
      <c r="J37" s="46"/>
      <c r="K37" s="81">
        <v>3.6</v>
      </c>
      <c r="L37" s="46"/>
      <c r="M37" s="81">
        <v>3.6</v>
      </c>
      <c r="N37" s="46"/>
      <c r="O37" s="81">
        <v>3.6</v>
      </c>
      <c r="P37" s="47"/>
      <c r="Q37" s="46"/>
      <c r="R37" s="81">
        <v>3.6</v>
      </c>
      <c r="S37" s="46"/>
      <c r="T37" s="81">
        <v>3.6</v>
      </c>
      <c r="U37" s="46"/>
      <c r="V37" s="81">
        <v>3.6</v>
      </c>
      <c r="W37" s="47"/>
      <c r="X37" s="47"/>
      <c r="Y37" s="47"/>
      <c r="Z37" s="46"/>
      <c r="AA37" s="3">
        <v>3.6</v>
      </c>
      <c r="AB37" s="50">
        <v>3.6</v>
      </c>
      <c r="AC37" s="47"/>
      <c r="AD37" s="46"/>
      <c r="AE37" s="4">
        <v>3.6</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0</v>
      </c>
      <c r="J41" s="46"/>
      <c r="K41" s="81">
        <v>0</v>
      </c>
      <c r="L41" s="46"/>
      <c r="M41" s="81">
        <v>0</v>
      </c>
      <c r="N41" s="46"/>
      <c r="O41" s="81">
        <v>0</v>
      </c>
      <c r="P41" s="47"/>
      <c r="Q41" s="46"/>
      <c r="R41" s="81">
        <v>0</v>
      </c>
      <c r="S41" s="46"/>
      <c r="T41" s="81">
        <v>0</v>
      </c>
      <c r="U41" s="46"/>
      <c r="V41" s="81">
        <v>0</v>
      </c>
      <c r="W41" s="47"/>
      <c r="X41" s="47"/>
      <c r="Y41" s="47"/>
      <c r="Z41" s="46"/>
      <c r="AA41" s="3">
        <v>0</v>
      </c>
      <c r="AB41" s="50">
        <v>0</v>
      </c>
      <c r="AC41" s="47"/>
      <c r="AD41" s="46"/>
      <c r="AE41" s="4">
        <v>0</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1">
        <v>3.6</v>
      </c>
      <c r="J43" s="46"/>
      <c r="K43" s="81">
        <v>5.0999999999999996</v>
      </c>
      <c r="L43" s="46"/>
      <c r="M43" s="81">
        <v>5.0999999999999996</v>
      </c>
      <c r="N43" s="46"/>
      <c r="O43" s="81">
        <v>5.0999999999999996</v>
      </c>
      <c r="P43" s="47"/>
      <c r="Q43" s="46"/>
      <c r="R43" s="81">
        <v>5.0999999999999996</v>
      </c>
      <c r="S43" s="46"/>
      <c r="T43" s="81">
        <v>3.8</v>
      </c>
      <c r="U43" s="46"/>
      <c r="V43" s="81">
        <v>5.4</v>
      </c>
      <c r="W43" s="47"/>
      <c r="X43" s="47"/>
      <c r="Y43" s="47"/>
      <c r="Z43" s="46"/>
      <c r="AA43" s="3">
        <v>5.4</v>
      </c>
      <c r="AB43" s="50">
        <v>5.4</v>
      </c>
      <c r="AC43" s="47"/>
      <c r="AD43" s="46"/>
      <c r="AE43" s="4">
        <v>5.4</v>
      </c>
    </row>
    <row r="44" spans="5:31" x14ac:dyDescent="0.25">
      <c r="E44" s="48" t="s">
        <v>357</v>
      </c>
      <c r="F44" s="47"/>
      <c r="G44" s="47"/>
      <c r="H44" s="49"/>
      <c r="I44" s="81">
        <v>3.2</v>
      </c>
      <c r="J44" s="46"/>
      <c r="K44" s="81">
        <v>4.5999999999999996</v>
      </c>
      <c r="L44" s="46"/>
      <c r="M44" s="81">
        <v>4.5999999999999996</v>
      </c>
      <c r="N44" s="46"/>
      <c r="O44" s="81">
        <v>4.5999999999999996</v>
      </c>
      <c r="P44" s="47"/>
      <c r="Q44" s="46"/>
      <c r="R44" s="81">
        <v>4.5999999999999996</v>
      </c>
      <c r="S44" s="46"/>
      <c r="T44" s="81">
        <v>3.4</v>
      </c>
      <c r="U44" s="46"/>
      <c r="V44" s="81">
        <v>4.8</v>
      </c>
      <c r="W44" s="47"/>
      <c r="X44" s="47"/>
      <c r="Y44" s="47"/>
      <c r="Z44" s="46"/>
      <c r="AA44" s="3">
        <v>4.8</v>
      </c>
      <c r="AB44" s="50">
        <v>4.8</v>
      </c>
      <c r="AC44" s="47"/>
      <c r="AD44" s="46"/>
      <c r="AE44" s="4">
        <v>4.8</v>
      </c>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86" t="s">
        <v>893</v>
      </c>
      <c r="J46" s="37"/>
      <c r="K46" s="86" t="s">
        <v>893</v>
      </c>
      <c r="L46" s="37"/>
      <c r="M46" s="86" t="s">
        <v>893</v>
      </c>
      <c r="N46" s="37"/>
      <c r="O46" s="86" t="s">
        <v>893</v>
      </c>
      <c r="P46" s="44"/>
      <c r="Q46" s="37"/>
      <c r="R46" s="86" t="s">
        <v>893</v>
      </c>
      <c r="S46" s="37"/>
      <c r="T46" s="87" t="s">
        <v>893</v>
      </c>
      <c r="U46" s="39"/>
      <c r="V46" s="87" t="s">
        <v>893</v>
      </c>
      <c r="W46" s="40"/>
      <c r="X46" s="40"/>
      <c r="Y46" s="40"/>
      <c r="Z46" s="39"/>
      <c r="AA46" s="14" t="s">
        <v>893</v>
      </c>
      <c r="AB46" s="88" t="s">
        <v>893</v>
      </c>
      <c r="AC46" s="40"/>
      <c r="AD46" s="39"/>
      <c r="AE46" s="15" t="s">
        <v>893</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6lfDi/G6X1kaON/igMjvIZtf4ejKiK6PXQ8Vu2/yEUENvfIFECZcHkhUu3rfIqm5oyltBf2CXA1f3ej234S4qg==" saltValue="agxQ28CxPIqwqDyHgRt/G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DEA6E37A-CE04-4FF7-AED5-1786C6EEDE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T188 - Daandine BSP (110/33kV)</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dimension ref="B1:AI51"/>
  <sheetViews>
    <sheetView showGridLines="0"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1824</v>
      </c>
      <c r="I3" s="69"/>
      <c r="J3" s="69"/>
      <c r="K3" s="69"/>
      <c r="L3" s="69"/>
      <c r="M3" s="69"/>
      <c r="N3" s="69"/>
      <c r="O3" s="69"/>
      <c r="P3" s="69"/>
      <c r="Q3" s="69"/>
      <c r="R3" s="69"/>
      <c r="U3" s="71" t="s">
        <v>645</v>
      </c>
      <c r="V3" s="69"/>
      <c r="X3" s="72" t="s">
        <v>1825</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1826</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1827</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1828</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147.19999999999999</v>
      </c>
      <c r="J24" s="46"/>
      <c r="K24" s="81">
        <v>147.19999999999999</v>
      </c>
      <c r="L24" s="46"/>
      <c r="M24" s="81">
        <v>147.19999999999999</v>
      </c>
      <c r="N24" s="46"/>
      <c r="O24" s="81">
        <v>147.19999999999999</v>
      </c>
      <c r="P24" s="47"/>
      <c r="Q24" s="46"/>
      <c r="R24" s="81">
        <v>147.19999999999999</v>
      </c>
      <c r="S24" s="46"/>
      <c r="T24" s="81">
        <v>165.2</v>
      </c>
      <c r="U24" s="46"/>
      <c r="V24" s="81">
        <v>165.2</v>
      </c>
      <c r="W24" s="47"/>
      <c r="X24" s="47"/>
      <c r="Y24" s="47"/>
      <c r="Z24" s="46"/>
      <c r="AA24" s="3">
        <v>165.2</v>
      </c>
      <c r="AB24" s="50">
        <v>165.2</v>
      </c>
      <c r="AC24" s="47"/>
      <c r="AD24" s="46"/>
      <c r="AE24" s="4">
        <v>165.2</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19.3</v>
      </c>
      <c r="J26" s="46"/>
      <c r="K26" s="81">
        <v>19.100000000000001</v>
      </c>
      <c r="L26" s="46"/>
      <c r="M26" s="81">
        <v>19</v>
      </c>
      <c r="N26" s="46"/>
      <c r="O26" s="81">
        <v>19.100000000000001</v>
      </c>
      <c r="P26" s="47"/>
      <c r="Q26" s="46"/>
      <c r="R26" s="81">
        <v>19.2</v>
      </c>
      <c r="S26" s="46"/>
      <c r="T26" s="81">
        <v>19.100000000000001</v>
      </c>
      <c r="U26" s="46"/>
      <c r="V26" s="81">
        <v>19</v>
      </c>
      <c r="W26" s="47"/>
      <c r="X26" s="47"/>
      <c r="Y26" s="47"/>
      <c r="Z26" s="46"/>
      <c r="AA26" s="3">
        <v>19</v>
      </c>
      <c r="AB26" s="50">
        <v>19</v>
      </c>
      <c r="AC26" s="47"/>
      <c r="AD26" s="46"/>
      <c r="AE26" s="4">
        <v>18.899999999999999</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0.92800000000000005</v>
      </c>
      <c r="J29" s="46"/>
      <c r="K29" s="83">
        <v>0.92800000000000005</v>
      </c>
      <c r="L29" s="46"/>
      <c r="M29" s="83">
        <v>0.92800000000000005</v>
      </c>
      <c r="N29" s="46"/>
      <c r="O29" s="83">
        <v>0.92800000000000005</v>
      </c>
      <c r="P29" s="47"/>
      <c r="Q29" s="46"/>
      <c r="R29" s="83">
        <v>0.92800000000000005</v>
      </c>
      <c r="S29" s="46"/>
      <c r="T29" s="83">
        <v>0.98399999999999999</v>
      </c>
      <c r="U29" s="46"/>
      <c r="V29" s="83">
        <v>0.98399999999999999</v>
      </c>
      <c r="W29" s="47"/>
      <c r="X29" s="47"/>
      <c r="Y29" s="47"/>
      <c r="Z29" s="46"/>
      <c r="AA29" s="7">
        <v>0.98399999999999999</v>
      </c>
      <c r="AB29" s="53">
        <v>0.98399999999999999</v>
      </c>
      <c r="AC29" s="47"/>
      <c r="AD29" s="46"/>
      <c r="AE29" s="8">
        <v>0.98399999999999999</v>
      </c>
    </row>
    <row r="30" spans="4:31" ht="13.15" customHeight="1" x14ac:dyDescent="0.25">
      <c r="E30" s="48" t="s">
        <v>329</v>
      </c>
      <c r="F30" s="47"/>
      <c r="G30" s="47"/>
      <c r="H30" s="49"/>
      <c r="I30" s="81">
        <v>82</v>
      </c>
      <c r="J30" s="46"/>
      <c r="K30" s="81">
        <v>82</v>
      </c>
      <c r="L30" s="46"/>
      <c r="M30" s="81">
        <v>82</v>
      </c>
      <c r="N30" s="46"/>
      <c r="O30" s="81">
        <v>82</v>
      </c>
      <c r="P30" s="47"/>
      <c r="Q30" s="46"/>
      <c r="R30" s="81">
        <v>82</v>
      </c>
      <c r="S30" s="46"/>
      <c r="T30" s="81">
        <v>92.5</v>
      </c>
      <c r="U30" s="46"/>
      <c r="V30" s="81">
        <v>92.5</v>
      </c>
      <c r="W30" s="47"/>
      <c r="X30" s="47"/>
      <c r="Y30" s="47"/>
      <c r="Z30" s="46"/>
      <c r="AA30" s="3">
        <v>92.5</v>
      </c>
      <c r="AB30" s="50">
        <v>92.5</v>
      </c>
      <c r="AC30" s="47"/>
      <c r="AD30" s="46"/>
      <c r="AE30" s="4">
        <v>92.5</v>
      </c>
    </row>
    <row r="31" spans="4:31" ht="13.15" customHeight="1" x14ac:dyDescent="0.25">
      <c r="E31" s="51" t="s">
        <v>331</v>
      </c>
      <c r="F31" s="47"/>
      <c r="G31" s="47"/>
      <c r="H31" s="49"/>
      <c r="I31" s="82">
        <v>18.399999999999999</v>
      </c>
      <c r="J31" s="46"/>
      <c r="K31" s="82">
        <v>18.2</v>
      </c>
      <c r="L31" s="46"/>
      <c r="M31" s="82">
        <v>18.100000000000001</v>
      </c>
      <c r="N31" s="46"/>
      <c r="O31" s="82">
        <v>18.2</v>
      </c>
      <c r="P31" s="47"/>
      <c r="Q31" s="46"/>
      <c r="R31" s="82">
        <v>18.3</v>
      </c>
      <c r="S31" s="46"/>
      <c r="T31" s="82">
        <v>18.2</v>
      </c>
      <c r="U31" s="46"/>
      <c r="V31" s="82">
        <v>18.100000000000001</v>
      </c>
      <c r="W31" s="47"/>
      <c r="X31" s="47"/>
      <c r="Y31" s="47"/>
      <c r="Z31" s="46"/>
      <c r="AA31" s="9">
        <v>18.100000000000001</v>
      </c>
      <c r="AB31" s="52">
        <v>18.100000000000001</v>
      </c>
      <c r="AC31" s="47"/>
      <c r="AD31" s="46"/>
      <c r="AE31" s="10">
        <v>18.100000000000001</v>
      </c>
    </row>
    <row r="32" spans="4:31" ht="20.25" customHeight="1" x14ac:dyDescent="0.25">
      <c r="E32" s="48" t="s">
        <v>662</v>
      </c>
      <c r="F32" s="47"/>
      <c r="G32" s="47"/>
      <c r="H32" s="49"/>
      <c r="I32" s="80">
        <v>0.9</v>
      </c>
      <c r="J32" s="46"/>
      <c r="K32" s="80">
        <v>0.9</v>
      </c>
      <c r="L32" s="46"/>
      <c r="M32" s="80">
        <v>0.9</v>
      </c>
      <c r="N32" s="46"/>
      <c r="O32" s="80">
        <v>0.9</v>
      </c>
      <c r="P32" s="47"/>
      <c r="Q32" s="46"/>
      <c r="R32" s="80">
        <v>0.9</v>
      </c>
      <c r="S32" s="46"/>
      <c r="T32" s="80">
        <v>0.9</v>
      </c>
      <c r="U32" s="46"/>
      <c r="V32" s="80">
        <v>0.9</v>
      </c>
      <c r="W32" s="47"/>
      <c r="X32" s="47"/>
      <c r="Y32" s="47"/>
      <c r="Z32" s="46"/>
      <c r="AA32" s="5">
        <v>0.9</v>
      </c>
      <c r="AB32" s="45">
        <v>0.9</v>
      </c>
      <c r="AC32" s="47"/>
      <c r="AD32" s="46"/>
      <c r="AE32" s="6">
        <v>0.9</v>
      </c>
    </row>
    <row r="33" spans="5:31" ht="20.25" customHeight="1" x14ac:dyDescent="0.25">
      <c r="E33" s="48" t="s">
        <v>663</v>
      </c>
      <c r="F33" s="47"/>
      <c r="G33" s="47"/>
      <c r="H33" s="49"/>
      <c r="I33" s="80" t="s">
        <v>1829</v>
      </c>
      <c r="J33" s="46"/>
      <c r="K33" s="80" t="s">
        <v>1829</v>
      </c>
      <c r="L33" s="46"/>
      <c r="M33" s="80" t="s">
        <v>1829</v>
      </c>
      <c r="N33" s="46"/>
      <c r="O33" s="80" t="s">
        <v>1829</v>
      </c>
      <c r="P33" s="47"/>
      <c r="Q33" s="46"/>
      <c r="R33" s="80" t="s">
        <v>1829</v>
      </c>
      <c r="S33" s="46"/>
      <c r="T33" s="80" t="s">
        <v>1829</v>
      </c>
      <c r="U33" s="46"/>
      <c r="V33" s="80" t="s">
        <v>1829</v>
      </c>
      <c r="W33" s="47"/>
      <c r="X33" s="47"/>
      <c r="Y33" s="47"/>
      <c r="Z33" s="46"/>
      <c r="AA33" s="5" t="s">
        <v>1829</v>
      </c>
      <c r="AB33" s="45" t="s">
        <v>1829</v>
      </c>
      <c r="AC33" s="47"/>
      <c r="AD33" s="46"/>
      <c r="AE33" s="6" t="s">
        <v>1829</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96</v>
      </c>
      <c r="J41" s="46"/>
      <c r="K41" s="81">
        <v>96</v>
      </c>
      <c r="L41" s="46"/>
      <c r="M41" s="81">
        <v>96</v>
      </c>
      <c r="N41" s="46"/>
      <c r="O41" s="81">
        <v>96</v>
      </c>
      <c r="P41" s="47"/>
      <c r="Q41" s="46"/>
      <c r="R41" s="81">
        <v>96</v>
      </c>
      <c r="S41" s="46"/>
      <c r="T41" s="81">
        <v>96</v>
      </c>
      <c r="U41" s="46"/>
      <c r="V41" s="81">
        <v>96</v>
      </c>
      <c r="W41" s="47"/>
      <c r="X41" s="47"/>
      <c r="Y41" s="47"/>
      <c r="Z41" s="46"/>
      <c r="AA41" s="3">
        <v>96</v>
      </c>
      <c r="AB41" s="50">
        <v>96</v>
      </c>
      <c r="AC41" s="47"/>
      <c r="AD41" s="46"/>
      <c r="AE41" s="4">
        <v>96</v>
      </c>
    </row>
    <row r="42" spans="5:31" ht="20.100000000000001" customHeight="1" x14ac:dyDescent="0.25">
      <c r="E42" s="48" t="s">
        <v>310</v>
      </c>
      <c r="F42" s="47"/>
      <c r="G42" s="47"/>
      <c r="H42" s="49"/>
      <c r="I42" s="81">
        <v>48</v>
      </c>
      <c r="J42" s="46"/>
      <c r="K42" s="81">
        <v>48</v>
      </c>
      <c r="L42" s="46"/>
      <c r="M42" s="81">
        <v>48</v>
      </c>
      <c r="N42" s="46"/>
      <c r="O42" s="81">
        <v>48</v>
      </c>
      <c r="P42" s="47"/>
      <c r="Q42" s="46"/>
      <c r="R42" s="81">
        <v>48</v>
      </c>
      <c r="S42" s="46"/>
      <c r="T42" s="81">
        <v>48</v>
      </c>
      <c r="U42" s="46"/>
      <c r="V42" s="81">
        <v>48</v>
      </c>
      <c r="W42" s="47"/>
      <c r="X42" s="47"/>
      <c r="Y42" s="47"/>
      <c r="Z42" s="46"/>
      <c r="AA42" s="3">
        <v>48</v>
      </c>
      <c r="AB42" s="50">
        <v>48</v>
      </c>
      <c r="AC42" s="47"/>
      <c r="AD42" s="46"/>
      <c r="AE42" s="4">
        <v>48</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KIiOFAgXhWWaQHLreU2CJeBrvgqmEIE6TOi5QBSDiQJFRSqZJIMKdvGDFEzcIv9olnIgpVxYZ/yTqlNyyvsYQA==" saltValue="CbKNrMgqvk3/eoVKrfnbw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D9511836-F8F2-43E3-B399-26D1D6FBD82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T189 - Oakey BSP (110/33kV)</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B1:AI51"/>
  <sheetViews>
    <sheetView showGridLines="0"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1830</v>
      </c>
      <c r="I3" s="69"/>
      <c r="J3" s="69"/>
      <c r="K3" s="69"/>
      <c r="L3" s="69"/>
      <c r="M3" s="69"/>
      <c r="N3" s="69"/>
      <c r="O3" s="69"/>
      <c r="P3" s="69"/>
      <c r="Q3" s="69"/>
      <c r="R3" s="69"/>
      <c r="U3" s="71" t="s">
        <v>645</v>
      </c>
      <c r="V3" s="69"/>
      <c r="X3" s="72" t="s">
        <v>1831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691</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1832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1833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223.1</v>
      </c>
      <c r="J24" s="46"/>
      <c r="K24" s="81">
        <v>223.1</v>
      </c>
      <c r="L24" s="46"/>
      <c r="M24" s="81">
        <v>223.1</v>
      </c>
      <c r="N24" s="46"/>
      <c r="O24" s="81">
        <v>223.1</v>
      </c>
      <c r="P24" s="47"/>
      <c r="Q24" s="46"/>
      <c r="R24" s="81">
        <v>223.1</v>
      </c>
      <c r="S24" s="46"/>
      <c r="T24" s="81">
        <v>241.4</v>
      </c>
      <c r="U24" s="46"/>
      <c r="V24" s="81">
        <v>241.4</v>
      </c>
      <c r="W24" s="47"/>
      <c r="X24" s="47"/>
      <c r="Y24" s="47"/>
      <c r="Z24" s="46"/>
      <c r="AA24" s="3">
        <v>241.4</v>
      </c>
      <c r="AB24" s="50">
        <v>241.4</v>
      </c>
      <c r="AC24" s="47"/>
      <c r="AD24" s="46"/>
      <c r="AE24" s="4">
        <v>241.4</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61.8</v>
      </c>
      <c r="J26" s="46"/>
      <c r="K26" s="81">
        <v>59.6</v>
      </c>
      <c r="L26" s="46"/>
      <c r="M26" s="81">
        <v>59.6</v>
      </c>
      <c r="N26" s="46"/>
      <c r="O26" s="81">
        <v>59.6</v>
      </c>
      <c r="P26" s="47"/>
      <c r="Q26" s="46"/>
      <c r="R26" s="81">
        <v>59.7</v>
      </c>
      <c r="S26" s="46"/>
      <c r="T26" s="81">
        <v>62.7</v>
      </c>
      <c r="U26" s="46"/>
      <c r="V26" s="81">
        <v>61.1</v>
      </c>
      <c r="W26" s="47"/>
      <c r="X26" s="47"/>
      <c r="Y26" s="47"/>
      <c r="Z26" s="46"/>
      <c r="AA26" s="3">
        <v>61</v>
      </c>
      <c r="AB26" s="50">
        <v>61</v>
      </c>
      <c r="AC26" s="47"/>
      <c r="AD26" s="46"/>
      <c r="AE26" s="4">
        <v>61</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0.96799999999999997</v>
      </c>
      <c r="J29" s="46"/>
      <c r="K29" s="83">
        <v>0.96799999999999997</v>
      </c>
      <c r="L29" s="46"/>
      <c r="M29" s="83">
        <v>0.96799999999999997</v>
      </c>
      <c r="N29" s="46"/>
      <c r="O29" s="83">
        <v>0.96799999999999997</v>
      </c>
      <c r="P29" s="47"/>
      <c r="Q29" s="46"/>
      <c r="R29" s="83">
        <v>0.96799999999999997</v>
      </c>
      <c r="S29" s="46"/>
      <c r="T29" s="83">
        <v>0.97799999999999998</v>
      </c>
      <c r="U29" s="46"/>
      <c r="V29" s="83">
        <v>0.97799999999999998</v>
      </c>
      <c r="W29" s="47"/>
      <c r="X29" s="47"/>
      <c r="Y29" s="47"/>
      <c r="Z29" s="46"/>
      <c r="AA29" s="7">
        <v>0.97799999999999998</v>
      </c>
      <c r="AB29" s="53">
        <v>0.97799999999999998</v>
      </c>
      <c r="AC29" s="47"/>
      <c r="AD29" s="46"/>
      <c r="AE29" s="8">
        <v>0.97799999999999998</v>
      </c>
    </row>
    <row r="30" spans="4:31" ht="13.15" customHeight="1" x14ac:dyDescent="0.25">
      <c r="E30" s="48" t="s">
        <v>329</v>
      </c>
      <c r="F30" s="47"/>
      <c r="G30" s="47"/>
      <c r="H30" s="49"/>
      <c r="I30" s="81">
        <v>132.4</v>
      </c>
      <c r="J30" s="46"/>
      <c r="K30" s="81">
        <v>132.4</v>
      </c>
      <c r="L30" s="46"/>
      <c r="M30" s="81">
        <v>132.4</v>
      </c>
      <c r="N30" s="46"/>
      <c r="O30" s="81">
        <v>132.4</v>
      </c>
      <c r="P30" s="47"/>
      <c r="Q30" s="46"/>
      <c r="R30" s="81">
        <v>132.4</v>
      </c>
      <c r="S30" s="46"/>
      <c r="T30" s="81">
        <v>140.1</v>
      </c>
      <c r="U30" s="46"/>
      <c r="V30" s="81">
        <v>140.1</v>
      </c>
      <c r="W30" s="47"/>
      <c r="X30" s="47"/>
      <c r="Y30" s="47"/>
      <c r="Z30" s="46"/>
      <c r="AA30" s="3">
        <v>140.1</v>
      </c>
      <c r="AB30" s="50">
        <v>140.1</v>
      </c>
      <c r="AC30" s="47"/>
      <c r="AD30" s="46"/>
      <c r="AE30" s="4">
        <v>140.1</v>
      </c>
    </row>
    <row r="31" spans="4:31" ht="13.15" customHeight="1" x14ac:dyDescent="0.25">
      <c r="E31" s="51" t="s">
        <v>331</v>
      </c>
      <c r="F31" s="47"/>
      <c r="G31" s="47"/>
      <c r="H31" s="49"/>
      <c r="I31" s="82">
        <v>60.6</v>
      </c>
      <c r="J31" s="46"/>
      <c r="K31" s="82">
        <v>58.5</v>
      </c>
      <c r="L31" s="46"/>
      <c r="M31" s="82">
        <v>58.5</v>
      </c>
      <c r="N31" s="46"/>
      <c r="O31" s="82">
        <v>58.5</v>
      </c>
      <c r="P31" s="47"/>
      <c r="Q31" s="46"/>
      <c r="R31" s="82">
        <v>58.5</v>
      </c>
      <c r="S31" s="46"/>
      <c r="T31" s="82">
        <v>61.4</v>
      </c>
      <c r="U31" s="46"/>
      <c r="V31" s="82">
        <v>59.8</v>
      </c>
      <c r="W31" s="47"/>
      <c r="X31" s="47"/>
      <c r="Y31" s="47"/>
      <c r="Z31" s="46"/>
      <c r="AA31" s="9">
        <v>59.7</v>
      </c>
      <c r="AB31" s="52">
        <v>59.7</v>
      </c>
      <c r="AC31" s="47"/>
      <c r="AD31" s="46"/>
      <c r="AE31" s="10">
        <v>59.7</v>
      </c>
    </row>
    <row r="32" spans="4:31" ht="20.25" customHeight="1" x14ac:dyDescent="0.25">
      <c r="E32" s="48" t="s">
        <v>662</v>
      </c>
      <c r="F32" s="47"/>
      <c r="G32" s="47"/>
      <c r="H32" s="49"/>
      <c r="I32" s="80">
        <v>3</v>
      </c>
      <c r="J32" s="46"/>
      <c r="K32" s="80">
        <v>2.9</v>
      </c>
      <c r="L32" s="46"/>
      <c r="M32" s="80">
        <v>2.9</v>
      </c>
      <c r="N32" s="46"/>
      <c r="O32" s="80">
        <v>2.9</v>
      </c>
      <c r="P32" s="47"/>
      <c r="Q32" s="46"/>
      <c r="R32" s="80">
        <v>2.9</v>
      </c>
      <c r="S32" s="46"/>
      <c r="T32" s="80">
        <v>3.1</v>
      </c>
      <c r="U32" s="46"/>
      <c r="V32" s="80">
        <v>3</v>
      </c>
      <c r="W32" s="47"/>
      <c r="X32" s="47"/>
      <c r="Y32" s="47"/>
      <c r="Z32" s="46"/>
      <c r="AA32" s="5">
        <v>3</v>
      </c>
      <c r="AB32" s="45">
        <v>3</v>
      </c>
      <c r="AC32" s="47"/>
      <c r="AD32" s="46"/>
      <c r="AE32" s="6">
        <v>3</v>
      </c>
    </row>
    <row r="33" spans="5:31" ht="20.25" customHeight="1" x14ac:dyDescent="0.25">
      <c r="E33" s="48" t="s">
        <v>663</v>
      </c>
      <c r="F33" s="47"/>
      <c r="G33" s="47"/>
      <c r="H33" s="49"/>
      <c r="I33" s="80" t="s">
        <v>1834</v>
      </c>
      <c r="J33" s="46"/>
      <c r="K33" s="80" t="s">
        <v>1834</v>
      </c>
      <c r="L33" s="46"/>
      <c r="M33" s="80" t="s">
        <v>1834</v>
      </c>
      <c r="N33" s="46"/>
      <c r="O33" s="80" t="s">
        <v>1834</v>
      </c>
      <c r="P33" s="47"/>
      <c r="Q33" s="46"/>
      <c r="R33" s="80" t="s">
        <v>1834</v>
      </c>
      <c r="S33" s="46"/>
      <c r="T33" s="80" t="s">
        <v>1834</v>
      </c>
      <c r="U33" s="46"/>
      <c r="V33" s="80" t="s">
        <v>1834</v>
      </c>
      <c r="W33" s="47"/>
      <c r="X33" s="47"/>
      <c r="Y33" s="47"/>
      <c r="Z33" s="46"/>
      <c r="AA33" s="5" t="s">
        <v>1834</v>
      </c>
      <c r="AB33" s="45" t="s">
        <v>1834</v>
      </c>
      <c r="AC33" s="47"/>
      <c r="AD33" s="46"/>
      <c r="AE33" s="6" t="s">
        <v>1834</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160</v>
      </c>
      <c r="J41" s="46"/>
      <c r="K41" s="81">
        <v>160</v>
      </c>
      <c r="L41" s="46"/>
      <c r="M41" s="81">
        <v>160</v>
      </c>
      <c r="N41" s="46"/>
      <c r="O41" s="81">
        <v>160</v>
      </c>
      <c r="P41" s="47"/>
      <c r="Q41" s="46"/>
      <c r="R41" s="81">
        <v>160</v>
      </c>
      <c r="S41" s="46"/>
      <c r="T41" s="81">
        <v>160</v>
      </c>
      <c r="U41" s="46"/>
      <c r="V41" s="81">
        <v>160</v>
      </c>
      <c r="W41" s="47"/>
      <c r="X41" s="47"/>
      <c r="Y41" s="47"/>
      <c r="Z41" s="46"/>
      <c r="AA41" s="3">
        <v>160</v>
      </c>
      <c r="AB41" s="50">
        <v>160</v>
      </c>
      <c r="AC41" s="47"/>
      <c r="AD41" s="46"/>
      <c r="AE41" s="4">
        <v>160</v>
      </c>
    </row>
    <row r="42" spans="5:31" ht="20.100000000000001" customHeight="1" x14ac:dyDescent="0.25">
      <c r="E42" s="48" t="s">
        <v>310</v>
      </c>
      <c r="F42" s="47"/>
      <c r="G42" s="47"/>
      <c r="H42" s="49"/>
      <c r="I42" s="81">
        <v>80</v>
      </c>
      <c r="J42" s="46"/>
      <c r="K42" s="81">
        <v>80</v>
      </c>
      <c r="L42" s="46"/>
      <c r="M42" s="81">
        <v>80</v>
      </c>
      <c r="N42" s="46"/>
      <c r="O42" s="81">
        <v>80</v>
      </c>
      <c r="P42" s="47"/>
      <c r="Q42" s="46"/>
      <c r="R42" s="81">
        <v>80</v>
      </c>
      <c r="S42" s="46"/>
      <c r="T42" s="81">
        <v>80</v>
      </c>
      <c r="U42" s="46"/>
      <c r="V42" s="81">
        <v>80</v>
      </c>
      <c r="W42" s="47"/>
      <c r="X42" s="47"/>
      <c r="Y42" s="47"/>
      <c r="Z42" s="46"/>
      <c r="AA42" s="3">
        <v>80</v>
      </c>
      <c r="AB42" s="50">
        <v>80</v>
      </c>
      <c r="AC42" s="47"/>
      <c r="AD42" s="46"/>
      <c r="AE42" s="4">
        <v>80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E3tJ3NIiq3spwry2ZGAFOpABVWStW/fEw65F9KkqZu0tERIDFne0DnJ7bYkmXnVogklwFXHXfmE7N7ctnMP4NA==" saltValue="6LpPQwZn0CykAvF726xVH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A45ABD98-4BBB-49E6-B2AF-1949F238A3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T198 - Broadlea BSP (132/66kV)</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K53"/>
  <sheetViews>
    <sheetView showGridLines="0" topLeftCell="A34" zoomScale="160" zoomScaleNormal="160" workbookViewId="0">
      <selection activeCell="AK42" sqref="AK42: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788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789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790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5.3</v>
      </c>
      <c r="K26" s="46"/>
      <c r="L26" s="81">
        <v>5.3</v>
      </c>
      <c r="M26" s="46"/>
      <c r="N26" s="81">
        <v>5.3</v>
      </c>
      <c r="O26" s="46"/>
      <c r="P26" s="81">
        <v>5.3</v>
      </c>
      <c r="Q26" s="47"/>
      <c r="R26" s="46"/>
      <c r="S26" s="81">
        <v>5.3</v>
      </c>
      <c r="T26" s="46"/>
      <c r="U26" s="81">
        <v>5.5</v>
      </c>
      <c r="V26" s="46"/>
      <c r="W26" s="81">
        <v>5.5</v>
      </c>
      <c r="X26" s="47"/>
      <c r="Y26" s="47"/>
      <c r="Z26" s="47"/>
      <c r="AA26" s="46"/>
      <c r="AB26" s="3">
        <v>5.5</v>
      </c>
      <c r="AC26" s="50">
        <v>5.5</v>
      </c>
      <c r="AD26" s="47"/>
      <c r="AE26" s="46"/>
      <c r="AF26" s="4">
        <v>5.5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4.7</v>
      </c>
      <c r="K28" s="46"/>
      <c r="L28" s="81">
        <v>4.7</v>
      </c>
      <c r="M28" s="46"/>
      <c r="N28" s="81">
        <v>4.5999999999999996</v>
      </c>
      <c r="O28" s="46"/>
      <c r="P28" s="81">
        <v>4.7</v>
      </c>
      <c r="Q28" s="47"/>
      <c r="R28" s="46"/>
      <c r="S28" s="81">
        <v>4.7</v>
      </c>
      <c r="T28" s="46"/>
      <c r="U28" s="81">
        <v>2.9</v>
      </c>
      <c r="V28" s="46"/>
      <c r="W28" s="81">
        <v>2.9</v>
      </c>
      <c r="X28" s="47"/>
      <c r="Y28" s="47"/>
      <c r="Z28" s="47"/>
      <c r="AA28" s="46"/>
      <c r="AB28" s="3">
        <v>2.9</v>
      </c>
      <c r="AC28" s="50">
        <v>2.9</v>
      </c>
      <c r="AD28" s="47"/>
      <c r="AE28" s="46"/>
      <c r="AF28" s="4">
        <v>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4.5</v>
      </c>
      <c r="K33" s="46"/>
      <c r="L33" s="82">
        <v>4.5</v>
      </c>
      <c r="M33" s="46"/>
      <c r="N33" s="82">
        <v>4.5</v>
      </c>
      <c r="O33" s="46"/>
      <c r="P33" s="82">
        <v>4.5</v>
      </c>
      <c r="Q33" s="47"/>
      <c r="R33" s="46"/>
      <c r="S33" s="82">
        <v>4.5</v>
      </c>
      <c r="T33" s="46"/>
      <c r="U33" s="82">
        <v>2.8</v>
      </c>
      <c r="V33" s="46"/>
      <c r="W33" s="82">
        <v>2.7</v>
      </c>
      <c r="X33" s="47"/>
      <c r="Y33" s="47"/>
      <c r="Z33" s="47"/>
      <c r="AA33" s="46"/>
      <c r="AB33" s="9">
        <v>2.8</v>
      </c>
      <c r="AC33" s="52">
        <v>2.8</v>
      </c>
      <c r="AD33" s="47"/>
      <c r="AE33" s="46"/>
      <c r="AF33" s="10">
        <v>2.8</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1">
        <v>4.5</v>
      </c>
      <c r="K36" s="46"/>
      <c r="L36" s="81">
        <v>4.5</v>
      </c>
      <c r="M36" s="46"/>
      <c r="N36" s="81">
        <v>4.5</v>
      </c>
      <c r="O36" s="46"/>
      <c r="P36" s="81">
        <v>4.5</v>
      </c>
      <c r="Q36" s="47"/>
      <c r="R36" s="46"/>
      <c r="S36" s="81">
        <v>4.5</v>
      </c>
      <c r="T36" s="46"/>
      <c r="U36" s="81">
        <v>2.8</v>
      </c>
      <c r="V36" s="46"/>
      <c r="W36" s="81">
        <v>2.7</v>
      </c>
      <c r="X36" s="47"/>
      <c r="Y36" s="47"/>
      <c r="Z36" s="47"/>
      <c r="AA36" s="46"/>
      <c r="AB36" s="3">
        <v>2.8</v>
      </c>
      <c r="AC36" s="50">
        <v>2.8</v>
      </c>
      <c r="AD36" s="47"/>
      <c r="AE36" s="46"/>
      <c r="AF36" s="4">
        <v>2.8</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3.5</v>
      </c>
      <c r="K39" s="46"/>
      <c r="L39" s="81">
        <v>3.5</v>
      </c>
      <c r="M39" s="46"/>
      <c r="N39" s="81">
        <v>3.5</v>
      </c>
      <c r="O39" s="46"/>
      <c r="P39" s="81">
        <v>3.5</v>
      </c>
      <c r="Q39" s="47"/>
      <c r="R39" s="46"/>
      <c r="S39" s="81">
        <v>3.5</v>
      </c>
      <c r="T39" s="46"/>
      <c r="U39" s="81">
        <v>3.5</v>
      </c>
      <c r="V39" s="46"/>
      <c r="W39" s="81">
        <v>3.5</v>
      </c>
      <c r="X39" s="47"/>
      <c r="Y39" s="47"/>
      <c r="Z39" s="47"/>
      <c r="AA39" s="46"/>
      <c r="AB39" s="3">
        <v>3.5</v>
      </c>
      <c r="AC39" s="50">
        <v>3.5</v>
      </c>
      <c r="AD39" s="47"/>
      <c r="AE39" s="46"/>
      <c r="AF39" s="4">
        <v>3.5</v>
      </c>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Vz0ETdbfUvI62wKXExbtRZEe2irPJFT8l8NcYmxMjRbCmAIjjiYy/aY08A1mYgdBgHHDfjOHrFiUp2sCec3ow==" saltValue="K2duvSNJ9EDiJJoclYOSp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FA63417-75BC-44F3-B693-2756034F0C0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BLUE - Bluewater (66/11kV)</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AK53"/>
  <sheetViews>
    <sheetView showGridLines="0" topLeftCell="A28"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1835</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739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50.4</v>
      </c>
      <c r="K26" s="46"/>
      <c r="L26" s="81">
        <v>50.4</v>
      </c>
      <c r="M26" s="46"/>
      <c r="N26" s="81">
        <v>50.4</v>
      </c>
      <c r="O26" s="46"/>
      <c r="P26" s="81">
        <v>50.4</v>
      </c>
      <c r="Q26" s="47"/>
      <c r="R26" s="46"/>
      <c r="S26" s="81">
        <v>50.4</v>
      </c>
      <c r="T26" s="46"/>
      <c r="U26" s="81">
        <v>56.6</v>
      </c>
      <c r="V26" s="46"/>
      <c r="W26" s="81">
        <v>56.6</v>
      </c>
      <c r="X26" s="47"/>
      <c r="Y26" s="47"/>
      <c r="Z26" s="47"/>
      <c r="AA26" s="46"/>
      <c r="AB26" s="3">
        <v>56.6</v>
      </c>
      <c r="AC26" s="50">
        <v>56.6</v>
      </c>
      <c r="AD26" s="47"/>
      <c r="AE26" s="46"/>
      <c r="AF26" s="4">
        <v>56.6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14.8</v>
      </c>
      <c r="K28" s="46"/>
      <c r="L28" s="81">
        <v>14.8</v>
      </c>
      <c r="M28" s="46"/>
      <c r="N28" s="81">
        <v>14.9</v>
      </c>
      <c r="O28" s="46"/>
      <c r="P28" s="81">
        <v>15.3</v>
      </c>
      <c r="Q28" s="47"/>
      <c r="R28" s="46"/>
      <c r="S28" s="81">
        <v>15.7</v>
      </c>
      <c r="T28" s="46"/>
      <c r="U28" s="81">
        <v>11.4</v>
      </c>
      <c r="V28" s="46"/>
      <c r="W28" s="81">
        <v>11.5</v>
      </c>
      <c r="X28" s="47"/>
      <c r="Y28" s="47"/>
      <c r="Z28" s="47"/>
      <c r="AA28" s="46"/>
      <c r="AB28" s="3">
        <v>11.6</v>
      </c>
      <c r="AC28" s="50">
        <v>11.7</v>
      </c>
      <c r="AD28" s="47"/>
      <c r="AE28" s="46"/>
      <c r="AF28" s="4">
        <v>11.9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0.97299999999999998</v>
      </c>
      <c r="K31" s="46"/>
      <c r="L31" s="83">
        <v>0.97299999999999998</v>
      </c>
      <c r="M31" s="46"/>
      <c r="N31" s="83">
        <v>0.97299999999999998</v>
      </c>
      <c r="O31" s="46"/>
      <c r="P31" s="83">
        <v>0.97299999999999998</v>
      </c>
      <c r="Q31" s="47"/>
      <c r="R31" s="46"/>
      <c r="S31" s="83">
        <v>0.97299999999999998</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27.4</v>
      </c>
      <c r="K32" s="46"/>
      <c r="L32" s="81">
        <v>27.4</v>
      </c>
      <c r="M32" s="46"/>
      <c r="N32" s="81">
        <v>27.4</v>
      </c>
      <c r="O32" s="46"/>
      <c r="P32" s="81">
        <v>27.4</v>
      </c>
      <c r="Q32" s="47"/>
      <c r="R32" s="46"/>
      <c r="S32" s="81">
        <v>27.4</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13.4</v>
      </c>
      <c r="K33" s="46"/>
      <c r="L33" s="82">
        <v>13.4</v>
      </c>
      <c r="M33" s="46"/>
      <c r="N33" s="82">
        <v>13.5</v>
      </c>
      <c r="O33" s="46"/>
      <c r="P33" s="82">
        <v>13.8</v>
      </c>
      <c r="Q33" s="47"/>
      <c r="R33" s="46"/>
      <c r="S33" s="82">
        <v>14.2</v>
      </c>
      <c r="T33" s="46"/>
      <c r="U33" s="82">
        <v>10</v>
      </c>
      <c r="V33" s="46"/>
      <c r="W33" s="82">
        <v>10</v>
      </c>
      <c r="X33" s="47"/>
      <c r="Y33" s="47"/>
      <c r="Z33" s="47"/>
      <c r="AA33" s="46"/>
      <c r="AB33" s="9">
        <v>10.1</v>
      </c>
      <c r="AC33" s="52">
        <v>10.199999999999999</v>
      </c>
      <c r="AD33" s="47"/>
      <c r="AE33" s="46"/>
      <c r="AF33" s="10">
        <v>10.3</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7" ht="20.25" customHeight="1" x14ac:dyDescent="0.25">
      <c r="E35" s="48" t="s">
        <v>663</v>
      </c>
      <c r="F35" s="47"/>
      <c r="G35" s="47"/>
      <c r="H35" s="47"/>
      <c r="I35" s="49"/>
      <c r="J35" s="80" t="s">
        <v>782</v>
      </c>
      <c r="K35" s="46"/>
      <c r="L35" s="80" t="s">
        <v>782</v>
      </c>
      <c r="M35" s="46"/>
      <c r="N35" s="80" t="s">
        <v>782</v>
      </c>
      <c r="O35" s="46"/>
      <c r="P35" s="80" t="s">
        <v>782</v>
      </c>
      <c r="Q35" s="47"/>
      <c r="R35" s="46"/>
      <c r="S35" s="80" t="s">
        <v>782</v>
      </c>
      <c r="T35" s="46"/>
      <c r="U35" s="80" t="s">
        <v>782</v>
      </c>
      <c r="V35" s="46"/>
      <c r="W35" s="80" t="s">
        <v>782</v>
      </c>
      <c r="X35" s="47"/>
      <c r="Y35" s="47"/>
      <c r="Z35" s="47"/>
      <c r="AA35" s="46"/>
      <c r="AB35" s="5" t="s">
        <v>782</v>
      </c>
      <c r="AC35" s="45" t="s">
        <v>782</v>
      </c>
      <c r="AD35" s="47"/>
      <c r="AE35" s="46"/>
      <c r="AF35" s="6" t="s">
        <v>782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cMTRT3F6qeny3ZPAzwdcrVq2TRPhPiJcFkC26C54x7FR/HQ3nAoQkN0agGBqQ4F0QxE4xDRyFSI6OiVtgqywQ==" saltValue="YxV3QvAbNoXvHpfFJAD8N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ADC8841-D138-41B8-B281-79427D6760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TANB - Tanby (66/22kV)</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AK53"/>
  <sheetViews>
    <sheetView showGridLines="0" topLeftCell="A25" zoomScale="145" zoomScaleNormal="145" workbookViewId="0">
      <selection activeCell="AK43" sqref="AK43: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1839</v>
      </c>
      <c r="J3" s="69"/>
      <c r="K3" s="69"/>
      <c r="L3" s="69"/>
      <c r="M3" s="69"/>
      <c r="N3" s="69"/>
      <c r="O3" s="69"/>
      <c r="P3" s="69"/>
      <c r="Q3" s="69"/>
      <c r="R3" s="69"/>
      <c r="S3" s="69"/>
      <c r="V3" s="71" t="s">
        <v>645</v>
      </c>
      <c r="W3" s="69"/>
      <c r="Y3" s="72" t="s">
        <v>1395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1840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1841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1842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v>
      </c>
      <c r="K26" s="46"/>
      <c r="L26" s="81">
        <v>2</v>
      </c>
      <c r="M26" s="46"/>
      <c r="N26" s="81">
        <v>2</v>
      </c>
      <c r="O26" s="46"/>
      <c r="P26" s="81">
        <v>2</v>
      </c>
      <c r="Q26" s="47"/>
      <c r="R26" s="46"/>
      <c r="S26" s="81">
        <v>2</v>
      </c>
      <c r="T26" s="46"/>
      <c r="U26" s="81">
        <v>2</v>
      </c>
      <c r="V26" s="46"/>
      <c r="W26" s="81">
        <v>2</v>
      </c>
      <c r="X26" s="47"/>
      <c r="Y26" s="47"/>
      <c r="Z26" s="47"/>
      <c r="AA26" s="46"/>
      <c r="AB26" s="3">
        <v>2</v>
      </c>
      <c r="AC26" s="50">
        <v>2</v>
      </c>
      <c r="AD26" s="47"/>
      <c r="AE26" s="46"/>
      <c r="AF26" s="4">
        <v>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v>
      </c>
      <c r="K28" s="46"/>
      <c r="L28" s="81">
        <v>1.4</v>
      </c>
      <c r="M28" s="46"/>
      <c r="N28" s="81">
        <v>1.3</v>
      </c>
      <c r="O28" s="46"/>
      <c r="P28" s="81">
        <v>1.3</v>
      </c>
      <c r="Q28" s="47"/>
      <c r="R28" s="46"/>
      <c r="S28" s="81">
        <v>1.4</v>
      </c>
      <c r="T28" s="46"/>
      <c r="U28" s="81">
        <v>1.4</v>
      </c>
      <c r="V28" s="46"/>
      <c r="W28" s="81">
        <v>1.4</v>
      </c>
      <c r="X28" s="47"/>
      <c r="Y28" s="47"/>
      <c r="Z28" s="47"/>
      <c r="AA28" s="46"/>
      <c r="AB28" s="3">
        <v>1.4</v>
      </c>
      <c r="AC28" s="50">
        <v>1.4</v>
      </c>
      <c r="AD28" s="47"/>
      <c r="AE28" s="46"/>
      <c r="AF28" s="4">
        <v>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0.96499999999999997</v>
      </c>
      <c r="K31" s="46"/>
      <c r="L31" s="83">
        <v>0.96499999999999997</v>
      </c>
      <c r="M31" s="46"/>
      <c r="N31" s="83">
        <v>0.96499999999999997</v>
      </c>
      <c r="O31" s="46"/>
      <c r="P31" s="83">
        <v>0.96499999999999997</v>
      </c>
      <c r="Q31" s="47"/>
      <c r="R31" s="46"/>
      <c r="S31" s="83">
        <v>0.96499999999999997</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E32" s="48" t="s">
        <v>329</v>
      </c>
      <c r="F32" s="47"/>
      <c r="G32" s="47"/>
      <c r="H32" s="47"/>
      <c r="I32" s="49"/>
      <c r="J32" s="81">
        <v>1</v>
      </c>
      <c r="K32" s="46"/>
      <c r="L32" s="81">
        <v>1</v>
      </c>
      <c r="M32" s="46"/>
      <c r="N32" s="81">
        <v>1</v>
      </c>
      <c r="O32" s="46"/>
      <c r="P32" s="81">
        <v>1</v>
      </c>
      <c r="Q32" s="47"/>
      <c r="R32" s="46"/>
      <c r="S32" s="81">
        <v>1</v>
      </c>
      <c r="T32" s="46"/>
      <c r="U32" s="81">
        <v>1</v>
      </c>
      <c r="V32" s="46"/>
      <c r="W32" s="81">
        <v>1</v>
      </c>
      <c r="X32" s="47"/>
      <c r="Y32" s="47"/>
      <c r="Z32" s="47"/>
      <c r="AA32" s="46"/>
      <c r="AB32" s="3">
        <v>1</v>
      </c>
      <c r="AC32" s="50">
        <v>1</v>
      </c>
      <c r="AD32" s="47"/>
      <c r="AE32" s="46"/>
      <c r="AF32" s="4">
        <v>1</v>
      </c>
    </row>
    <row r="33" spans="5:37" ht="13.15" customHeight="1" x14ac:dyDescent="0.25">
      <c r="E33" s="51" t="s">
        <v>331</v>
      </c>
      <c r="F33" s="47"/>
      <c r="G33" s="47"/>
      <c r="H33" s="47"/>
      <c r="I33" s="49"/>
      <c r="J33" s="82">
        <v>1.3</v>
      </c>
      <c r="K33" s="46"/>
      <c r="L33" s="82">
        <v>1.3</v>
      </c>
      <c r="M33" s="46"/>
      <c r="N33" s="82">
        <v>1.3</v>
      </c>
      <c r="O33" s="46"/>
      <c r="P33" s="82">
        <v>1.3</v>
      </c>
      <c r="Q33" s="47"/>
      <c r="R33" s="46"/>
      <c r="S33" s="82">
        <v>1.3</v>
      </c>
      <c r="T33" s="46"/>
      <c r="U33" s="82">
        <v>1.3</v>
      </c>
      <c r="V33" s="46"/>
      <c r="W33" s="82">
        <v>1.3</v>
      </c>
      <c r="X33" s="47"/>
      <c r="Y33" s="47"/>
      <c r="Z33" s="47"/>
      <c r="AA33" s="46"/>
      <c r="AB33" s="9">
        <v>1.3</v>
      </c>
      <c r="AC33" s="52">
        <v>1.3</v>
      </c>
      <c r="AD33" s="47"/>
      <c r="AE33" s="46"/>
      <c r="AF33" s="10">
        <v>1.3</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1">
        <v>0.3</v>
      </c>
      <c r="K36" s="46"/>
      <c r="L36" s="81">
        <v>0.3</v>
      </c>
      <c r="M36" s="46"/>
      <c r="N36" s="81">
        <v>0.3</v>
      </c>
      <c r="O36" s="46"/>
      <c r="P36" s="81">
        <v>0.3</v>
      </c>
      <c r="Q36" s="47"/>
      <c r="R36" s="46"/>
      <c r="S36" s="81">
        <v>0.3</v>
      </c>
      <c r="T36" s="46"/>
      <c r="U36" s="81">
        <v>0.3</v>
      </c>
      <c r="V36" s="46"/>
      <c r="W36" s="81">
        <v>0.3</v>
      </c>
      <c r="X36" s="47"/>
      <c r="Y36" s="47"/>
      <c r="Z36" s="47"/>
      <c r="AA36" s="46"/>
      <c r="AB36" s="3">
        <v>0.3</v>
      </c>
      <c r="AC36" s="50">
        <v>0.3</v>
      </c>
      <c r="AD36" s="47"/>
      <c r="AE36" s="46"/>
      <c r="AF36" s="4">
        <v>0.3</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0.6</v>
      </c>
      <c r="K40" s="46"/>
      <c r="L40" s="81">
        <v>0.6</v>
      </c>
      <c r="M40" s="46"/>
      <c r="N40" s="81">
        <v>0.6</v>
      </c>
      <c r="O40" s="46"/>
      <c r="P40" s="81">
        <v>0.6</v>
      </c>
      <c r="Q40" s="47"/>
      <c r="R40" s="46"/>
      <c r="S40" s="81">
        <v>0.6</v>
      </c>
      <c r="T40" s="46"/>
      <c r="U40" s="81">
        <v>0.6</v>
      </c>
      <c r="V40" s="46"/>
      <c r="W40" s="81">
        <v>0.6</v>
      </c>
      <c r="X40" s="47"/>
      <c r="Y40" s="47"/>
      <c r="Z40" s="47"/>
      <c r="AA40" s="46"/>
      <c r="AB40" s="3">
        <v>0.6</v>
      </c>
      <c r="AC40" s="50">
        <v>0.6</v>
      </c>
      <c r="AD40" s="47"/>
      <c r="AE40" s="46"/>
      <c r="AF40" s="4">
        <v>0.6</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wzZk8C40tjFj4FVRa1NNA/EtfnX6rgyKGj1FV1ycGe1x145IRe3iiUdwzwV1iU+OXou1LbPBLwogYl11tOBJQ==" saltValue="XZM8oy7CWwK2IJpWEdaAc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72F788B-8341-436E-9763-108199D8D69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TARA - Tara (33/11kV)</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AJ53"/>
  <sheetViews>
    <sheetView showGridLines="0" topLeftCell="A31" zoomScale="160" zoomScaleNormal="160"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1843</v>
      </c>
      <c r="J3" s="69"/>
      <c r="K3" s="69"/>
      <c r="L3" s="69"/>
      <c r="M3" s="69"/>
      <c r="N3" s="69"/>
      <c r="O3" s="69"/>
      <c r="P3" s="69"/>
      <c r="Q3" s="69"/>
      <c r="R3" s="69"/>
      <c r="S3" s="69"/>
      <c r="V3" s="71" t="s">
        <v>645</v>
      </c>
      <c r="W3" s="69"/>
      <c r="Y3" s="72" t="s">
        <v>1500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1845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1846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16.600000000000001</v>
      </c>
      <c r="K26" s="46"/>
      <c r="L26" s="81">
        <v>16.600000000000001</v>
      </c>
      <c r="M26" s="46"/>
      <c r="N26" s="81">
        <v>16.600000000000001</v>
      </c>
      <c r="O26" s="46"/>
      <c r="P26" s="81">
        <v>16.600000000000001</v>
      </c>
      <c r="Q26" s="47"/>
      <c r="R26" s="46"/>
      <c r="S26" s="81">
        <v>16.600000000000001</v>
      </c>
      <c r="T26" s="46"/>
      <c r="U26" s="81">
        <v>18.2</v>
      </c>
      <c r="V26" s="46"/>
      <c r="W26" s="81">
        <v>18.2</v>
      </c>
      <c r="X26" s="47"/>
      <c r="Y26" s="47"/>
      <c r="Z26" s="47"/>
      <c r="AA26" s="46"/>
      <c r="AB26" s="3">
        <v>18.2</v>
      </c>
      <c r="AC26" s="50">
        <v>18.2</v>
      </c>
      <c r="AD26" s="47"/>
      <c r="AE26" s="46"/>
      <c r="AF26" s="4">
        <v>18.2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12.8</v>
      </c>
      <c r="K28" s="46"/>
      <c r="L28" s="81">
        <v>12.7</v>
      </c>
      <c r="M28" s="46"/>
      <c r="N28" s="81">
        <v>12.6</v>
      </c>
      <c r="O28" s="46"/>
      <c r="P28" s="81">
        <v>12.6</v>
      </c>
      <c r="Q28" s="47"/>
      <c r="R28" s="46"/>
      <c r="S28" s="81">
        <v>12.7</v>
      </c>
      <c r="T28" s="46"/>
      <c r="U28" s="81">
        <v>10.7</v>
      </c>
      <c r="V28" s="46"/>
      <c r="W28" s="81">
        <v>10.6</v>
      </c>
      <c r="X28" s="47"/>
      <c r="Y28" s="47"/>
      <c r="Z28" s="47"/>
      <c r="AA28" s="46"/>
      <c r="AB28" s="3">
        <v>10.6</v>
      </c>
      <c r="AC28" s="50">
        <v>10.5</v>
      </c>
      <c r="AD28" s="47"/>
      <c r="AE28" s="46"/>
      <c r="AF28" s="4">
        <v>10.5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0.98199999999999998</v>
      </c>
      <c r="K31" s="46"/>
      <c r="L31" s="83">
        <v>0.98199999999999998</v>
      </c>
      <c r="M31" s="46"/>
      <c r="N31" s="83">
        <v>0.98199999999999998</v>
      </c>
      <c r="O31" s="46"/>
      <c r="P31" s="83">
        <v>0.98199999999999998</v>
      </c>
      <c r="Q31" s="47"/>
      <c r="R31" s="46"/>
      <c r="S31" s="83">
        <v>0.98199999999999998</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11.4</v>
      </c>
      <c r="K32" s="46"/>
      <c r="L32" s="81">
        <v>11.4</v>
      </c>
      <c r="M32" s="46"/>
      <c r="N32" s="81">
        <v>11.4</v>
      </c>
      <c r="O32" s="46"/>
      <c r="P32" s="81">
        <v>11.4</v>
      </c>
      <c r="Q32" s="47"/>
      <c r="R32" s="46"/>
      <c r="S32" s="81">
        <v>11.4</v>
      </c>
      <c r="T32" s="46"/>
      <c r="U32" s="81">
        <v>12.5</v>
      </c>
      <c r="V32" s="46"/>
      <c r="W32" s="81">
        <v>12.5</v>
      </c>
      <c r="X32" s="47"/>
      <c r="Y32" s="47"/>
      <c r="Z32" s="47"/>
      <c r="AA32" s="46"/>
      <c r="AB32" s="3">
        <v>12.5</v>
      </c>
      <c r="AC32" s="50">
        <v>12.5</v>
      </c>
      <c r="AD32" s="47"/>
      <c r="AE32" s="46"/>
      <c r="AF32" s="4">
        <v>12.5</v>
      </c>
    </row>
    <row r="33" spans="5:32" ht="13.15" customHeight="1" x14ac:dyDescent="0.25">
      <c r="E33" s="51" t="s">
        <v>331</v>
      </c>
      <c r="F33" s="47"/>
      <c r="G33" s="47"/>
      <c r="H33" s="47"/>
      <c r="I33" s="49"/>
      <c r="J33" s="82">
        <v>12.4</v>
      </c>
      <c r="K33" s="46"/>
      <c r="L33" s="82">
        <v>12.3</v>
      </c>
      <c r="M33" s="46"/>
      <c r="N33" s="82">
        <v>12.2</v>
      </c>
      <c r="O33" s="46"/>
      <c r="P33" s="82">
        <v>12.2</v>
      </c>
      <c r="Q33" s="47"/>
      <c r="R33" s="46"/>
      <c r="S33" s="82">
        <v>12.3</v>
      </c>
      <c r="T33" s="46"/>
      <c r="U33" s="82">
        <v>10.5</v>
      </c>
      <c r="V33" s="46"/>
      <c r="W33" s="82">
        <v>10.4</v>
      </c>
      <c r="X33" s="47"/>
      <c r="Y33" s="47"/>
      <c r="Z33" s="47"/>
      <c r="AA33" s="46"/>
      <c r="AB33" s="9">
        <v>10.3</v>
      </c>
      <c r="AC33" s="52">
        <v>10.3</v>
      </c>
      <c r="AD33" s="47"/>
      <c r="AE33" s="46"/>
      <c r="AF33" s="10">
        <v>10.3</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849</v>
      </c>
      <c r="K35" s="46"/>
      <c r="L35" s="80" t="s">
        <v>849</v>
      </c>
      <c r="M35" s="46"/>
      <c r="N35" s="80" t="s">
        <v>849</v>
      </c>
      <c r="O35" s="46"/>
      <c r="P35" s="80" t="s">
        <v>849</v>
      </c>
      <c r="Q35" s="47"/>
      <c r="R35" s="46"/>
      <c r="S35" s="80" t="s">
        <v>849</v>
      </c>
      <c r="T35" s="46"/>
      <c r="U35" s="80" t="s">
        <v>849</v>
      </c>
      <c r="V35" s="46"/>
      <c r="W35" s="80" t="s">
        <v>849</v>
      </c>
      <c r="X35" s="47"/>
      <c r="Y35" s="47"/>
      <c r="Z35" s="47"/>
      <c r="AA35" s="46"/>
      <c r="AB35" s="5" t="s">
        <v>849</v>
      </c>
      <c r="AC35" s="45" t="s">
        <v>849</v>
      </c>
      <c r="AD35" s="47"/>
      <c r="AE35" s="46"/>
      <c r="AF35" s="6" t="s">
        <v>849</v>
      </c>
    </row>
    <row r="36" spans="5:32" ht="13.15" customHeight="1" x14ac:dyDescent="0.25">
      <c r="E36" s="48" t="s">
        <v>337</v>
      </c>
      <c r="F36" s="47"/>
      <c r="G36" s="47"/>
      <c r="H36" s="47"/>
      <c r="I36" s="49"/>
      <c r="J36" s="81">
        <v>1</v>
      </c>
      <c r="K36" s="46"/>
      <c r="L36" s="81">
        <v>0.9</v>
      </c>
      <c r="M36" s="46"/>
      <c r="N36" s="81">
        <v>0.8</v>
      </c>
      <c r="O36" s="46"/>
      <c r="P36" s="81">
        <v>0.8</v>
      </c>
      <c r="Q36" s="47"/>
      <c r="R36" s="46"/>
      <c r="S36" s="81">
        <v>0.9</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5.1999998092651403</v>
      </c>
      <c r="K41" s="46"/>
      <c r="L41" s="81">
        <v>5.1999998092651403</v>
      </c>
      <c r="M41" s="46"/>
      <c r="N41" s="81">
        <v>5.1999998092651403</v>
      </c>
      <c r="O41" s="46"/>
      <c r="P41" s="81">
        <v>5.1999998092651403</v>
      </c>
      <c r="Q41" s="47"/>
      <c r="R41" s="46"/>
      <c r="S41" s="81">
        <v>5.1999998092651403</v>
      </c>
      <c r="T41" s="46"/>
      <c r="U41" s="81">
        <v>5.1999998092651403</v>
      </c>
      <c r="V41" s="46"/>
      <c r="W41" s="81">
        <v>5.1999998092651403</v>
      </c>
      <c r="X41" s="47"/>
      <c r="Y41" s="47"/>
      <c r="Z41" s="47"/>
      <c r="AA41" s="46"/>
      <c r="AB41" s="3">
        <v>5.1999998092651403</v>
      </c>
      <c r="AC41" s="50">
        <v>5.1999998092651403</v>
      </c>
      <c r="AD41" s="47"/>
      <c r="AE41" s="46"/>
      <c r="AF41" s="4">
        <v>5.1999998092651403</v>
      </c>
    </row>
    <row r="42" spans="5:32" x14ac:dyDescent="0.25">
      <c r="E42" s="48" t="s">
        <v>350</v>
      </c>
      <c r="F42" s="47"/>
      <c r="G42" s="47"/>
      <c r="H42" s="47"/>
      <c r="I42" s="49"/>
      <c r="J42" s="81">
        <v>1.79999995231628</v>
      </c>
      <c r="K42" s="46"/>
      <c r="L42" s="81">
        <v>1.79999995231628</v>
      </c>
      <c r="M42" s="46"/>
      <c r="N42" s="81">
        <v>1.79999995231628</v>
      </c>
      <c r="O42" s="46"/>
      <c r="P42" s="81">
        <v>1.79999995231628</v>
      </c>
      <c r="Q42" s="47"/>
      <c r="R42" s="46"/>
      <c r="S42" s="81">
        <v>1.79999995231628</v>
      </c>
      <c r="T42" s="46"/>
      <c r="U42" s="81">
        <v>1.79999995231628</v>
      </c>
      <c r="V42" s="46"/>
      <c r="W42" s="81">
        <v>1.79999995231628</v>
      </c>
      <c r="X42" s="47"/>
      <c r="Y42" s="47"/>
      <c r="Z42" s="47"/>
      <c r="AA42" s="46"/>
      <c r="AB42" s="3">
        <v>1.79999995231628</v>
      </c>
      <c r="AC42" s="50">
        <v>1.79999995231628</v>
      </c>
      <c r="AD42" s="47"/>
      <c r="AE42" s="46"/>
      <c r="AF42" s="4">
        <v>1.79999995231628</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AMEUdLF9g23PHNurTnVoDSdaa3mqvRVVrpMRzgfPNprFTe1Wsi9Arz+WAwgIzg9c9GamlCfqJY4kdww4DOTtQ==" saltValue="mGQiLXCpinizocPW8gSsw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522FB0E-1B36-432F-B4AA-149B1E893FA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THEO - Theodore (66/22kV)</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AJ53"/>
  <sheetViews>
    <sheetView showGridLines="0" topLeftCell="A30" zoomScale="160" zoomScaleNormal="160" workbookViewId="0">
      <selection activeCell="AK43" sqref="AK43: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1847</v>
      </c>
      <c r="J3" s="69"/>
      <c r="K3" s="69"/>
      <c r="L3" s="69"/>
      <c r="M3" s="69"/>
      <c r="N3" s="69"/>
      <c r="O3" s="69"/>
      <c r="P3" s="69"/>
      <c r="Q3" s="69"/>
      <c r="R3" s="69"/>
      <c r="S3" s="69"/>
      <c r="V3" s="71" t="s">
        <v>645</v>
      </c>
      <c r="W3" s="69"/>
      <c r="Y3" s="72" t="s">
        <v>1073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770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1848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1849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v>
      </c>
      <c r="K28" s="46"/>
      <c r="L28" s="81">
        <v>2</v>
      </c>
      <c r="M28" s="46"/>
      <c r="N28" s="81">
        <v>2</v>
      </c>
      <c r="O28" s="46"/>
      <c r="P28" s="81">
        <v>2</v>
      </c>
      <c r="Q28" s="47"/>
      <c r="R28" s="46"/>
      <c r="S28" s="81">
        <v>2</v>
      </c>
      <c r="T28" s="46"/>
      <c r="U28" s="81">
        <v>1.4</v>
      </c>
      <c r="V28" s="46"/>
      <c r="W28" s="81">
        <v>1.4</v>
      </c>
      <c r="X28" s="47"/>
      <c r="Y28" s="47"/>
      <c r="Z28" s="47"/>
      <c r="AA28" s="46"/>
      <c r="AB28" s="3">
        <v>1.4</v>
      </c>
      <c r="AC28" s="50">
        <v>1.4</v>
      </c>
      <c r="AD28" s="47"/>
      <c r="AE28" s="46"/>
      <c r="AF28" s="4">
        <v>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6</v>
      </c>
      <c r="K32" s="46"/>
      <c r="L32" s="81">
        <v>6</v>
      </c>
      <c r="M32" s="46"/>
      <c r="N32" s="81">
        <v>6</v>
      </c>
      <c r="O32" s="46"/>
      <c r="P32" s="81">
        <v>6</v>
      </c>
      <c r="Q32" s="47"/>
      <c r="R32" s="46"/>
      <c r="S32" s="81">
        <v>6</v>
      </c>
      <c r="T32" s="46"/>
      <c r="U32" s="81">
        <v>6.8</v>
      </c>
      <c r="V32" s="46"/>
      <c r="W32" s="81">
        <v>6.8</v>
      </c>
      <c r="X32" s="47"/>
      <c r="Y32" s="47"/>
      <c r="Z32" s="47"/>
      <c r="AA32" s="46"/>
      <c r="AB32" s="3">
        <v>6.8</v>
      </c>
      <c r="AC32" s="50">
        <v>6.8</v>
      </c>
      <c r="AD32" s="47"/>
      <c r="AE32" s="46"/>
      <c r="AF32" s="4">
        <v>6.8</v>
      </c>
    </row>
    <row r="33" spans="5:32" ht="13.15" customHeight="1" x14ac:dyDescent="0.25">
      <c r="E33" s="51" t="s">
        <v>331</v>
      </c>
      <c r="F33" s="47"/>
      <c r="G33" s="47"/>
      <c r="H33" s="47"/>
      <c r="I33" s="49"/>
      <c r="J33" s="82">
        <v>1.9</v>
      </c>
      <c r="K33" s="46"/>
      <c r="L33" s="82">
        <v>1.9</v>
      </c>
      <c r="M33" s="46"/>
      <c r="N33" s="82">
        <v>1.9</v>
      </c>
      <c r="O33" s="46"/>
      <c r="P33" s="82">
        <v>1.9</v>
      </c>
      <c r="Q33" s="47"/>
      <c r="R33" s="46"/>
      <c r="S33" s="82">
        <v>1.9</v>
      </c>
      <c r="T33" s="46"/>
      <c r="U33" s="82">
        <v>1.4</v>
      </c>
      <c r="V33" s="46"/>
      <c r="W33" s="82">
        <v>1.4</v>
      </c>
      <c r="X33" s="47"/>
      <c r="Y33" s="47"/>
      <c r="Z33" s="47"/>
      <c r="AA33" s="46"/>
      <c r="AB33" s="9">
        <v>1.3</v>
      </c>
      <c r="AC33" s="52">
        <v>1.3</v>
      </c>
      <c r="AD33" s="47"/>
      <c r="AE33" s="46"/>
      <c r="AF33" s="10">
        <v>1.3</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XzfbTSh+Zb0luVap8FdSejnBAO0RcDr5I9s3cPCGCZ4yCd0ejZ4S0la+hAelNdJ/fcPssQmZHCJKoMLnVuM5w==" saltValue="sGrjMl3iqVqsFTB5hOjiU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348C133-C66F-426D-B976-A871AFE8658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TIER - Tieri (66/22kV)</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AJ53"/>
  <sheetViews>
    <sheetView showGridLines="0" topLeftCell="A27" zoomScale="160" zoomScaleNormal="160"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1850</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1851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1852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83.2</v>
      </c>
      <c r="K26" s="46"/>
      <c r="L26" s="81">
        <v>83.2</v>
      </c>
      <c r="M26" s="46"/>
      <c r="N26" s="81">
        <v>83.2</v>
      </c>
      <c r="O26" s="46"/>
      <c r="P26" s="81">
        <v>83.2</v>
      </c>
      <c r="Q26" s="47"/>
      <c r="R26" s="46"/>
      <c r="S26" s="81">
        <v>83.2</v>
      </c>
      <c r="T26" s="46"/>
      <c r="U26" s="81">
        <v>83.2</v>
      </c>
      <c r="V26" s="46"/>
      <c r="W26" s="81">
        <v>83.2</v>
      </c>
      <c r="X26" s="47"/>
      <c r="Y26" s="47"/>
      <c r="Z26" s="47"/>
      <c r="AA26" s="46"/>
      <c r="AB26" s="3">
        <v>83.2</v>
      </c>
      <c r="AC26" s="50">
        <v>83.2</v>
      </c>
      <c r="AD26" s="47"/>
      <c r="AE26" s="46"/>
      <c r="AF26" s="4">
        <v>83.2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10.9</v>
      </c>
      <c r="K28" s="46"/>
      <c r="L28" s="81">
        <v>10.8</v>
      </c>
      <c r="M28" s="46"/>
      <c r="N28" s="81">
        <v>10.8</v>
      </c>
      <c r="O28" s="46"/>
      <c r="P28" s="81">
        <v>10.8</v>
      </c>
      <c r="Q28" s="47"/>
      <c r="R28" s="46"/>
      <c r="S28" s="81">
        <v>10.9</v>
      </c>
      <c r="T28" s="46"/>
      <c r="U28" s="81">
        <v>8.8000000000000007</v>
      </c>
      <c r="V28" s="46"/>
      <c r="W28" s="81">
        <v>8.8000000000000007</v>
      </c>
      <c r="X28" s="47"/>
      <c r="Y28" s="47"/>
      <c r="Z28" s="47"/>
      <c r="AA28" s="46"/>
      <c r="AB28" s="3">
        <v>8.6999999999999993</v>
      </c>
      <c r="AC28" s="50">
        <v>8.8000000000000007</v>
      </c>
      <c r="AD28" s="47"/>
      <c r="AE28" s="46"/>
      <c r="AF28" s="4">
        <v>8.8000000000000007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0.97899999999999998</v>
      </c>
      <c r="K31" s="46"/>
      <c r="L31" s="83">
        <v>0.97899999999999998</v>
      </c>
      <c r="M31" s="46"/>
      <c r="N31" s="83">
        <v>0.97899999999999998</v>
      </c>
      <c r="O31" s="46"/>
      <c r="P31" s="83">
        <v>0.97899999999999998</v>
      </c>
      <c r="Q31" s="47"/>
      <c r="R31" s="46"/>
      <c r="S31" s="83">
        <v>0.97899999999999998</v>
      </c>
      <c r="T31" s="46"/>
      <c r="U31" s="83">
        <v>0.97899999999999998</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41.6</v>
      </c>
      <c r="K32" s="46"/>
      <c r="L32" s="81">
        <v>41.6</v>
      </c>
      <c r="M32" s="46"/>
      <c r="N32" s="81">
        <v>41.6</v>
      </c>
      <c r="O32" s="46"/>
      <c r="P32" s="81">
        <v>41.6</v>
      </c>
      <c r="Q32" s="47"/>
      <c r="R32" s="46"/>
      <c r="S32" s="81">
        <v>41.6</v>
      </c>
      <c r="T32" s="46"/>
      <c r="U32" s="81">
        <v>41.6</v>
      </c>
      <c r="V32" s="46"/>
      <c r="W32" s="81">
        <v>41.6</v>
      </c>
      <c r="X32" s="47"/>
      <c r="Y32" s="47"/>
      <c r="Z32" s="47"/>
      <c r="AA32" s="46"/>
      <c r="AB32" s="3">
        <v>41.6</v>
      </c>
      <c r="AC32" s="50">
        <v>41.6</v>
      </c>
      <c r="AD32" s="47"/>
      <c r="AE32" s="46"/>
      <c r="AF32" s="4">
        <v>41.6</v>
      </c>
    </row>
    <row r="33" spans="5:32" ht="13.15" customHeight="1" x14ac:dyDescent="0.25">
      <c r="E33" s="51" t="s">
        <v>331</v>
      </c>
      <c r="F33" s="47"/>
      <c r="G33" s="47"/>
      <c r="H33" s="47"/>
      <c r="I33" s="49"/>
      <c r="J33" s="82">
        <v>10.7</v>
      </c>
      <c r="K33" s="46"/>
      <c r="L33" s="82">
        <v>10.6</v>
      </c>
      <c r="M33" s="46"/>
      <c r="N33" s="82">
        <v>10.5</v>
      </c>
      <c r="O33" s="46"/>
      <c r="P33" s="82">
        <v>10.6</v>
      </c>
      <c r="Q33" s="47"/>
      <c r="R33" s="46"/>
      <c r="S33" s="82">
        <v>10.7</v>
      </c>
      <c r="T33" s="46"/>
      <c r="U33" s="82">
        <v>8.5</v>
      </c>
      <c r="V33" s="46"/>
      <c r="W33" s="82">
        <v>8.5</v>
      </c>
      <c r="X33" s="47"/>
      <c r="Y33" s="47"/>
      <c r="Z33" s="47"/>
      <c r="AA33" s="46"/>
      <c r="AB33" s="9">
        <v>8.4</v>
      </c>
      <c r="AC33" s="52">
        <v>8.5</v>
      </c>
      <c r="AD33" s="47"/>
      <c r="AE33" s="46"/>
      <c r="AF33" s="10">
        <v>8.5</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703</v>
      </c>
      <c r="K35" s="46"/>
      <c r="L35" s="80" t="s">
        <v>703</v>
      </c>
      <c r="M35" s="46"/>
      <c r="N35" s="80" t="s">
        <v>703</v>
      </c>
      <c r="O35" s="46"/>
      <c r="P35" s="80" t="s">
        <v>703</v>
      </c>
      <c r="Q35" s="47"/>
      <c r="R35" s="46"/>
      <c r="S35" s="80" t="s">
        <v>703</v>
      </c>
      <c r="T35" s="46"/>
      <c r="U35" s="80" t="s">
        <v>703</v>
      </c>
      <c r="V35" s="46"/>
      <c r="W35" s="80" t="s">
        <v>703</v>
      </c>
      <c r="X35" s="47"/>
      <c r="Y35" s="47"/>
      <c r="Z35" s="47"/>
      <c r="AA35" s="46"/>
      <c r="AB35" s="5" t="s">
        <v>703</v>
      </c>
      <c r="AC35" s="45" t="s">
        <v>703</v>
      </c>
      <c r="AD35" s="47"/>
      <c r="AE35" s="46"/>
      <c r="AF35" s="6" t="s">
        <v>703</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2"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9egngOGF66/5pRneWIPF2jb1I6d5kAc1gySm2njyDqEv8E4rEcxVWJueTzY5fGuvsAbePMcwf8eXdKa4OrNZBQ==" saltValue="OvprYD0EdlxaYYQHUuW6p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FB084EF-E949-4BC0-B4E5-87C978BA9D1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TOPO - Townsville Port (66/11kV)</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AK53"/>
  <sheetViews>
    <sheetView showGridLines="0" topLeftCell="A29"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1854</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1362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1855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1856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91.1</v>
      </c>
      <c r="K26" s="46"/>
      <c r="L26" s="81">
        <v>91.1</v>
      </c>
      <c r="M26" s="46"/>
      <c r="N26" s="81">
        <v>91.1</v>
      </c>
      <c r="O26" s="46"/>
      <c r="P26" s="81">
        <v>91.1</v>
      </c>
      <c r="Q26" s="47"/>
      <c r="R26" s="46"/>
      <c r="S26" s="81">
        <v>91.1</v>
      </c>
      <c r="T26" s="46"/>
      <c r="U26" s="81">
        <v>99</v>
      </c>
      <c r="V26" s="46"/>
      <c r="W26" s="81">
        <v>99</v>
      </c>
      <c r="X26" s="47"/>
      <c r="Y26" s="47"/>
      <c r="Z26" s="47"/>
      <c r="AA26" s="46"/>
      <c r="AB26" s="3">
        <v>99</v>
      </c>
      <c r="AC26" s="50">
        <v>99</v>
      </c>
      <c r="AD26" s="47"/>
      <c r="AE26" s="46"/>
      <c r="AF26" s="4">
        <v>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30.7</v>
      </c>
      <c r="K28" s="46"/>
      <c r="L28" s="81">
        <v>30.5</v>
      </c>
      <c r="M28" s="46"/>
      <c r="N28" s="81">
        <v>30.5</v>
      </c>
      <c r="O28" s="46"/>
      <c r="P28" s="81">
        <v>30.8</v>
      </c>
      <c r="Q28" s="47"/>
      <c r="R28" s="46"/>
      <c r="S28" s="81">
        <v>31.2</v>
      </c>
      <c r="T28" s="46"/>
      <c r="U28" s="81">
        <v>23.3</v>
      </c>
      <c r="V28" s="46"/>
      <c r="W28" s="81">
        <v>23.4</v>
      </c>
      <c r="X28" s="47"/>
      <c r="Y28" s="47"/>
      <c r="Z28" s="47"/>
      <c r="AA28" s="46"/>
      <c r="AB28" s="3">
        <v>23.6</v>
      </c>
      <c r="AC28" s="50">
        <v>23.8</v>
      </c>
      <c r="AD28" s="47"/>
      <c r="AE28" s="46"/>
      <c r="AF28" s="4">
        <v>24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0.98799999999999999</v>
      </c>
      <c r="K31" s="46"/>
      <c r="L31" s="83">
        <v>0.98799999999999999</v>
      </c>
      <c r="M31" s="46"/>
      <c r="N31" s="83">
        <v>0.98799999999999999</v>
      </c>
      <c r="O31" s="46"/>
      <c r="P31" s="83">
        <v>0.98799999999999999</v>
      </c>
      <c r="Q31" s="47"/>
      <c r="R31" s="46"/>
      <c r="S31" s="83">
        <v>0.98799999999999999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48.8</v>
      </c>
      <c r="K32" s="46"/>
      <c r="L32" s="81">
        <v>48.8</v>
      </c>
      <c r="M32" s="46"/>
      <c r="N32" s="81">
        <v>48.8</v>
      </c>
      <c r="O32" s="46"/>
      <c r="P32" s="81">
        <v>48.8</v>
      </c>
      <c r="Q32" s="47"/>
      <c r="R32" s="46"/>
      <c r="S32" s="81">
        <v>48.8</v>
      </c>
      <c r="T32" s="46"/>
      <c r="U32" s="81">
        <v>52.3</v>
      </c>
      <c r="V32" s="46"/>
      <c r="W32" s="81">
        <v>52.3</v>
      </c>
      <c r="X32" s="47"/>
      <c r="Y32" s="47"/>
      <c r="Z32" s="47"/>
      <c r="AA32" s="46"/>
      <c r="AB32" s="3">
        <v>52.3</v>
      </c>
      <c r="AC32" s="50">
        <v>52.3</v>
      </c>
      <c r="AD32" s="47"/>
      <c r="AE32" s="46"/>
      <c r="AF32" s="4">
        <v>52.3</v>
      </c>
    </row>
    <row r="33" spans="5:37" ht="13.15" customHeight="1" x14ac:dyDescent="0.25">
      <c r="E33" s="51" t="s">
        <v>331</v>
      </c>
      <c r="F33" s="47"/>
      <c r="G33" s="47"/>
      <c r="H33" s="47"/>
      <c r="I33" s="49"/>
      <c r="J33" s="82">
        <v>29.6</v>
      </c>
      <c r="K33" s="46"/>
      <c r="L33" s="82">
        <v>29.4</v>
      </c>
      <c r="M33" s="46"/>
      <c r="N33" s="82">
        <v>29.4</v>
      </c>
      <c r="O33" s="46"/>
      <c r="P33" s="82">
        <v>29.6</v>
      </c>
      <c r="Q33" s="47"/>
      <c r="R33" s="46"/>
      <c r="S33" s="82">
        <v>30</v>
      </c>
      <c r="T33" s="46"/>
      <c r="U33" s="82">
        <v>22.6</v>
      </c>
      <c r="V33" s="46"/>
      <c r="W33" s="82">
        <v>22.7</v>
      </c>
      <c r="X33" s="47"/>
      <c r="Y33" s="47"/>
      <c r="Z33" s="47"/>
      <c r="AA33" s="46"/>
      <c r="AB33" s="9">
        <v>22.8</v>
      </c>
      <c r="AC33" s="52">
        <v>23</v>
      </c>
      <c r="AD33" s="47"/>
      <c r="AE33" s="46"/>
      <c r="AF33" s="10">
        <v>23.2</v>
      </c>
    </row>
    <row r="34" spans="5:37" ht="20.25" customHeight="1" x14ac:dyDescent="0.25">
      <c r="E34" s="48" t="s">
        <v>662</v>
      </c>
      <c r="F34" s="47"/>
      <c r="G34" s="47"/>
      <c r="H34" s="47"/>
      <c r="I34" s="49"/>
      <c r="J34" s="80">
        <v>1.5</v>
      </c>
      <c r="K34" s="46"/>
      <c r="L34" s="80">
        <v>1.5</v>
      </c>
      <c r="M34" s="46"/>
      <c r="N34" s="80">
        <v>1.5</v>
      </c>
      <c r="O34" s="46"/>
      <c r="P34" s="80">
        <v>1.5</v>
      </c>
      <c r="Q34" s="47"/>
      <c r="R34" s="46"/>
      <c r="S34" s="80">
        <v>1.5</v>
      </c>
      <c r="T34" s="46"/>
      <c r="U34" s="80">
        <v>1.1000000000000001</v>
      </c>
      <c r="V34" s="46"/>
      <c r="W34" s="80">
        <v>1.1000000000000001</v>
      </c>
      <c r="X34" s="47"/>
      <c r="Y34" s="47"/>
      <c r="Z34" s="47"/>
      <c r="AA34" s="46"/>
      <c r="AB34" s="5">
        <v>1.1000000000000001</v>
      </c>
      <c r="AC34" s="45">
        <v>1.2</v>
      </c>
      <c r="AD34" s="47"/>
      <c r="AE34" s="46"/>
      <c r="AF34" s="6">
        <v>1.2</v>
      </c>
    </row>
    <row r="35" spans="5:37" ht="20.25" customHeight="1" x14ac:dyDescent="0.25">
      <c r="E35" s="48" t="s">
        <v>663</v>
      </c>
      <c r="F35" s="47"/>
      <c r="G35" s="47"/>
      <c r="H35" s="47"/>
      <c r="I35" s="49"/>
      <c r="J35" s="80" t="s">
        <v>832</v>
      </c>
      <c r="K35" s="46"/>
      <c r="L35" s="80" t="s">
        <v>832</v>
      </c>
      <c r="M35" s="46"/>
      <c r="N35" s="80" t="s">
        <v>832</v>
      </c>
      <c r="O35" s="46"/>
      <c r="P35" s="80" t="s">
        <v>832</v>
      </c>
      <c r="Q35" s="47"/>
      <c r="R35" s="46"/>
      <c r="S35" s="80" t="s">
        <v>832</v>
      </c>
      <c r="T35" s="46"/>
      <c r="U35" s="80" t="s">
        <v>832</v>
      </c>
      <c r="V35" s="46"/>
      <c r="W35" s="80" t="s">
        <v>832</v>
      </c>
      <c r="X35" s="47"/>
      <c r="Y35" s="47"/>
      <c r="Z35" s="47"/>
      <c r="AA35" s="46"/>
      <c r="AB35" s="5" t="s">
        <v>832</v>
      </c>
      <c r="AC35" s="45" t="s">
        <v>832</v>
      </c>
      <c r="AD35" s="47"/>
      <c r="AE35" s="46"/>
      <c r="AF35" s="6" t="s">
        <v>832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42</v>
      </c>
      <c r="K43" s="46"/>
      <c r="L43" s="81">
        <v>42</v>
      </c>
      <c r="M43" s="46"/>
      <c r="N43" s="81">
        <v>42</v>
      </c>
      <c r="O43" s="46"/>
      <c r="P43" s="81">
        <v>42</v>
      </c>
      <c r="Q43" s="47"/>
      <c r="R43" s="46"/>
      <c r="S43" s="81">
        <v>42</v>
      </c>
      <c r="T43" s="46"/>
      <c r="U43" s="81">
        <v>42</v>
      </c>
      <c r="V43" s="46"/>
      <c r="W43" s="81">
        <v>42</v>
      </c>
      <c r="X43" s="47"/>
      <c r="Y43" s="47"/>
      <c r="Z43" s="47"/>
      <c r="AA43" s="46"/>
      <c r="AB43" s="3">
        <v>42</v>
      </c>
      <c r="AC43" s="50">
        <v>42</v>
      </c>
      <c r="AD43" s="47"/>
      <c r="AE43" s="46"/>
      <c r="AF43" s="4">
        <v>42</v>
      </c>
    </row>
    <row r="44" spans="5:37"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1FJlAIxGfv2CfDu3RPKrjQ1qGKwby+uJJAEhvcx6AOrHsZNWKY2oLHc5v0h0yZ6r/bPKxeRBZFSNrXXWZAYyZA==" saltValue="BBTttKG0xpBBfXaf3UtYE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42EDD91-E634-4831-A213-F63690F0D69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TORQ - Torquay (66/11kV)</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AK53"/>
  <sheetViews>
    <sheetView showGridLines="0" topLeftCell="A28" zoomScale="145" zoomScaleNormal="145" workbookViewId="0">
      <selection activeCell="AK42" sqref="AK42: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1857</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1858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739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1859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1860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56.7</v>
      </c>
      <c r="K26" s="46"/>
      <c r="L26" s="81">
        <v>56.7</v>
      </c>
      <c r="M26" s="46"/>
      <c r="N26" s="81">
        <v>56.7</v>
      </c>
      <c r="O26" s="46"/>
      <c r="P26" s="81">
        <v>56.7</v>
      </c>
      <c r="Q26" s="47"/>
      <c r="R26" s="46"/>
      <c r="S26" s="81">
        <v>56.7</v>
      </c>
      <c r="T26" s="46"/>
      <c r="U26" s="81">
        <v>67.5</v>
      </c>
      <c r="V26" s="46"/>
      <c r="W26" s="81">
        <v>67.5</v>
      </c>
      <c r="X26" s="47"/>
      <c r="Y26" s="47"/>
      <c r="Z26" s="47"/>
      <c r="AA26" s="46"/>
      <c r="AB26" s="3">
        <v>67.5</v>
      </c>
      <c r="AC26" s="50">
        <v>67.5</v>
      </c>
      <c r="AD26" s="47"/>
      <c r="AE26" s="46"/>
      <c r="AF26" s="4">
        <v>67.5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22.6</v>
      </c>
      <c r="K28" s="46"/>
      <c r="L28" s="81">
        <v>22.5</v>
      </c>
      <c r="M28" s="46"/>
      <c r="N28" s="81">
        <v>22.6</v>
      </c>
      <c r="O28" s="46"/>
      <c r="P28" s="81">
        <v>23</v>
      </c>
      <c r="Q28" s="47"/>
      <c r="R28" s="46"/>
      <c r="S28" s="81">
        <v>23.5</v>
      </c>
      <c r="T28" s="46"/>
      <c r="U28" s="81">
        <v>28.1</v>
      </c>
      <c r="V28" s="46"/>
      <c r="W28" s="81">
        <v>28.2</v>
      </c>
      <c r="X28" s="47"/>
      <c r="Y28" s="47"/>
      <c r="Z28" s="47"/>
      <c r="AA28" s="46"/>
      <c r="AB28" s="3">
        <v>28.2</v>
      </c>
      <c r="AC28" s="50">
        <v>28.4</v>
      </c>
      <c r="AD28" s="47"/>
      <c r="AE28" s="46"/>
      <c r="AF28" s="4">
        <v>28.6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31.6</v>
      </c>
      <c r="K32" s="46"/>
      <c r="L32" s="81">
        <v>31.6</v>
      </c>
      <c r="M32" s="46"/>
      <c r="N32" s="81">
        <v>31.6</v>
      </c>
      <c r="O32" s="46"/>
      <c r="P32" s="81">
        <v>31.6</v>
      </c>
      <c r="Q32" s="47"/>
      <c r="R32" s="46"/>
      <c r="S32" s="81">
        <v>31.6</v>
      </c>
      <c r="T32" s="46"/>
      <c r="U32" s="81">
        <v>37.4</v>
      </c>
      <c r="V32" s="46"/>
      <c r="W32" s="81">
        <v>37.4</v>
      </c>
      <c r="X32" s="47"/>
      <c r="Y32" s="47"/>
      <c r="Z32" s="47"/>
      <c r="AA32" s="46"/>
      <c r="AB32" s="3">
        <v>37.4</v>
      </c>
      <c r="AC32" s="50">
        <v>37.4</v>
      </c>
      <c r="AD32" s="47"/>
      <c r="AE32" s="46"/>
      <c r="AF32" s="4">
        <v>37.4</v>
      </c>
    </row>
    <row r="33" spans="5:37" ht="13.15" customHeight="1" x14ac:dyDescent="0.25">
      <c r="E33" s="51" t="s">
        <v>331</v>
      </c>
      <c r="F33" s="47"/>
      <c r="G33" s="47"/>
      <c r="H33" s="47"/>
      <c r="I33" s="49"/>
      <c r="J33" s="82">
        <v>20.5</v>
      </c>
      <c r="K33" s="46"/>
      <c r="L33" s="82">
        <v>20.5</v>
      </c>
      <c r="M33" s="46"/>
      <c r="N33" s="82">
        <v>20.6</v>
      </c>
      <c r="O33" s="46"/>
      <c r="P33" s="82">
        <v>20.9</v>
      </c>
      <c r="Q33" s="47"/>
      <c r="R33" s="46"/>
      <c r="S33" s="82">
        <v>21.4</v>
      </c>
      <c r="T33" s="46"/>
      <c r="U33" s="82">
        <v>27.2</v>
      </c>
      <c r="V33" s="46"/>
      <c r="W33" s="82">
        <v>27.2</v>
      </c>
      <c r="X33" s="47"/>
      <c r="Y33" s="47"/>
      <c r="Z33" s="47"/>
      <c r="AA33" s="46"/>
      <c r="AB33" s="9">
        <v>27.3</v>
      </c>
      <c r="AC33" s="52">
        <v>27.5</v>
      </c>
      <c r="AD33" s="47"/>
      <c r="AE33" s="46"/>
      <c r="AF33" s="10">
        <v>27.7</v>
      </c>
    </row>
    <row r="34" spans="5:37" ht="20.25" customHeight="1" x14ac:dyDescent="0.25">
      <c r="E34" s="48" t="s">
        <v>662</v>
      </c>
      <c r="F34" s="47"/>
      <c r="G34" s="47"/>
      <c r="H34" s="47"/>
      <c r="I34" s="49"/>
      <c r="J34" s="80">
        <v>1</v>
      </c>
      <c r="K34" s="46"/>
      <c r="L34" s="80">
        <v>1</v>
      </c>
      <c r="M34" s="46"/>
      <c r="N34" s="80">
        <v>1</v>
      </c>
      <c r="O34" s="46"/>
      <c r="P34" s="80">
        <v>1</v>
      </c>
      <c r="Q34" s="47"/>
      <c r="R34" s="46"/>
      <c r="S34" s="80">
        <v>1.1000000000000001</v>
      </c>
      <c r="T34" s="46"/>
      <c r="U34" s="80">
        <v>1.4</v>
      </c>
      <c r="V34" s="46"/>
      <c r="W34" s="80">
        <v>1.4</v>
      </c>
      <c r="X34" s="47"/>
      <c r="Y34" s="47"/>
      <c r="Z34" s="47"/>
      <c r="AA34" s="46"/>
      <c r="AB34" s="5">
        <v>1.4</v>
      </c>
      <c r="AC34" s="45">
        <v>1.4</v>
      </c>
      <c r="AD34" s="47"/>
      <c r="AE34" s="46"/>
      <c r="AF34" s="6">
        <v>1.4</v>
      </c>
    </row>
    <row r="35" spans="5:37"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hmhvc0EW0FX5gXqGfR4jVrxzrB8aO+dF6mWZKsw6EGXTYMMmXm7giboSIh74Vw4btvvOsQrtMawlD6cG02/AQ==" saltValue="jUQl5z/WDQxbxnYtjvd/X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EE1364D-A183-4140-A2BD-949917C7E07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TORR - Torrington (33/11kV)</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AK53"/>
  <sheetViews>
    <sheetView showGridLines="0" topLeftCell="A31" zoomScale="175" zoomScaleNormal="17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1861</v>
      </c>
      <c r="J3" s="69"/>
      <c r="K3" s="69"/>
      <c r="L3" s="69"/>
      <c r="M3" s="69"/>
      <c r="N3" s="69"/>
      <c r="O3" s="69"/>
      <c r="P3" s="69"/>
      <c r="Q3" s="69"/>
      <c r="R3" s="69"/>
      <c r="S3" s="69"/>
      <c r="V3" s="71" t="s">
        <v>645</v>
      </c>
      <c r="W3" s="69"/>
      <c r="Y3" s="72" t="s">
        <v>1165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1259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1862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1863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10.8</v>
      </c>
      <c r="K26" s="46"/>
      <c r="L26" s="81">
        <v>10.8</v>
      </c>
      <c r="M26" s="46"/>
      <c r="N26" s="81">
        <v>10.8</v>
      </c>
      <c r="O26" s="46"/>
      <c r="P26" s="81">
        <v>10.8</v>
      </c>
      <c r="Q26" s="47"/>
      <c r="R26" s="46"/>
      <c r="S26" s="81">
        <v>10.8</v>
      </c>
      <c r="T26" s="46"/>
      <c r="U26" s="81">
        <v>11.4</v>
      </c>
      <c r="V26" s="46"/>
      <c r="W26" s="81">
        <v>11.4</v>
      </c>
      <c r="X26" s="47"/>
      <c r="Y26" s="47"/>
      <c r="Z26" s="47"/>
      <c r="AA26" s="46"/>
      <c r="AB26" s="3">
        <v>11.4</v>
      </c>
      <c r="AC26" s="50">
        <v>11.4</v>
      </c>
      <c r="AD26" s="47"/>
      <c r="AE26" s="46"/>
      <c r="AF26" s="4">
        <v>11.4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8.4</v>
      </c>
      <c r="K28" s="46"/>
      <c r="L28" s="81">
        <v>8.3000000000000007</v>
      </c>
      <c r="M28" s="46"/>
      <c r="N28" s="81">
        <v>8.3000000000000007</v>
      </c>
      <c r="O28" s="46"/>
      <c r="P28" s="81">
        <v>8.4</v>
      </c>
      <c r="Q28" s="47"/>
      <c r="R28" s="46"/>
      <c r="S28" s="81">
        <v>8.4</v>
      </c>
      <c r="T28" s="46"/>
      <c r="U28" s="81">
        <v>8.4</v>
      </c>
      <c r="V28" s="46"/>
      <c r="W28" s="81">
        <v>8.4</v>
      </c>
      <c r="X28" s="47"/>
      <c r="Y28" s="47"/>
      <c r="Z28" s="47"/>
      <c r="AA28" s="46"/>
      <c r="AB28" s="3">
        <v>8.4</v>
      </c>
      <c r="AC28" s="50">
        <v>8.4</v>
      </c>
      <c r="AD28" s="47"/>
      <c r="AE28" s="46"/>
      <c r="AF28" s="4">
        <v>8.4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0.86099999999999999</v>
      </c>
      <c r="K31" s="46"/>
      <c r="L31" s="83">
        <v>0.86099999999999999</v>
      </c>
      <c r="M31" s="46"/>
      <c r="N31" s="83">
        <v>0.86099999999999999</v>
      </c>
      <c r="O31" s="46"/>
      <c r="P31" s="83">
        <v>0.86099999999999999</v>
      </c>
      <c r="Q31" s="47"/>
      <c r="R31" s="46"/>
      <c r="S31" s="83">
        <v>0.86099999999999999</v>
      </c>
      <c r="T31" s="46"/>
      <c r="U31" s="83">
        <v>0.85499999999999998</v>
      </c>
      <c r="V31" s="46"/>
      <c r="W31" s="83">
        <v>0.85499999999999998</v>
      </c>
      <c r="X31" s="47"/>
      <c r="Y31" s="47"/>
      <c r="Z31" s="47"/>
      <c r="AA31" s="46"/>
      <c r="AB31" s="7">
        <v>0.85499999999999998</v>
      </c>
      <c r="AC31" s="53">
        <v>0.85499999999999998</v>
      </c>
      <c r="AD31" s="47"/>
      <c r="AE31" s="46"/>
      <c r="AF31" s="8">
        <v>0.85499999999999998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8.1999999999999993</v>
      </c>
      <c r="K33" s="46"/>
      <c r="L33" s="82">
        <v>8.1</v>
      </c>
      <c r="M33" s="46"/>
      <c r="N33" s="82">
        <v>8.1</v>
      </c>
      <c r="O33" s="46"/>
      <c r="P33" s="82">
        <v>8.1999999999999993</v>
      </c>
      <c r="Q33" s="47"/>
      <c r="R33" s="46"/>
      <c r="S33" s="82">
        <v>8.1999999999999993</v>
      </c>
      <c r="T33" s="46"/>
      <c r="U33" s="82">
        <v>8.1999999999999993</v>
      </c>
      <c r="V33" s="46"/>
      <c r="W33" s="82">
        <v>8.1999999999999993</v>
      </c>
      <c r="X33" s="47"/>
      <c r="Y33" s="47"/>
      <c r="Z33" s="47"/>
      <c r="AA33" s="46"/>
      <c r="AB33" s="9">
        <v>8.1999999999999993</v>
      </c>
      <c r="AC33" s="52">
        <v>8.1999999999999993</v>
      </c>
      <c r="AD33" s="47"/>
      <c r="AE33" s="46"/>
      <c r="AF33" s="10">
        <v>8.1999999999999993</v>
      </c>
    </row>
    <row r="34" spans="5:37" ht="20.25" customHeight="1" x14ac:dyDescent="0.25">
      <c r="E34" s="48" t="s">
        <v>662</v>
      </c>
      <c r="F34" s="47"/>
      <c r="G34" s="47"/>
      <c r="H34" s="47"/>
      <c r="I34" s="49"/>
      <c r="J34" s="80">
        <v>0.4</v>
      </c>
      <c r="K34" s="46"/>
      <c r="L34" s="80">
        <v>0.4</v>
      </c>
      <c r="M34" s="46"/>
      <c r="N34" s="80">
        <v>0.4</v>
      </c>
      <c r="O34" s="46"/>
      <c r="P34" s="80">
        <v>0.4</v>
      </c>
      <c r="Q34" s="47"/>
      <c r="R34" s="46"/>
      <c r="S34" s="80">
        <v>0.4</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1356</v>
      </c>
      <c r="K35" s="46"/>
      <c r="L35" s="80" t="s">
        <v>1356</v>
      </c>
      <c r="M35" s="46"/>
      <c r="N35" s="80" t="s">
        <v>1356</v>
      </c>
      <c r="O35" s="46"/>
      <c r="P35" s="80" t="s">
        <v>1356</v>
      </c>
      <c r="Q35" s="47"/>
      <c r="R35" s="46"/>
      <c r="S35" s="80" t="s">
        <v>1356</v>
      </c>
      <c r="T35" s="46"/>
      <c r="U35" s="80" t="s">
        <v>1356</v>
      </c>
      <c r="V35" s="46"/>
      <c r="W35" s="80" t="s">
        <v>1356</v>
      </c>
      <c r="X35" s="47"/>
      <c r="Y35" s="47"/>
      <c r="Z35" s="47"/>
      <c r="AA35" s="46"/>
      <c r="AB35" s="5" t="s">
        <v>1356</v>
      </c>
      <c r="AC35" s="45" t="s">
        <v>1356</v>
      </c>
      <c r="AD35" s="47"/>
      <c r="AE35" s="46"/>
      <c r="AF35" s="6" t="s">
        <v>1356</v>
      </c>
    </row>
    <row r="36" spans="5:37" ht="13.15" customHeight="1" x14ac:dyDescent="0.25">
      <c r="E36" s="48" t="s">
        <v>337</v>
      </c>
      <c r="F36" s="47"/>
      <c r="G36" s="47"/>
      <c r="H36" s="47"/>
      <c r="I36" s="49"/>
      <c r="J36" s="81">
        <v>8.1999999999999993</v>
      </c>
      <c r="K36" s="46"/>
      <c r="L36" s="81">
        <v>8.1</v>
      </c>
      <c r="M36" s="46"/>
      <c r="N36" s="81">
        <v>8.1</v>
      </c>
      <c r="O36" s="46"/>
      <c r="P36" s="81">
        <v>8.1999999999999993</v>
      </c>
      <c r="Q36" s="47"/>
      <c r="R36" s="46"/>
      <c r="S36" s="81">
        <v>8.1999999999999993</v>
      </c>
      <c r="T36" s="46"/>
      <c r="U36" s="81">
        <v>8.1999999999999993</v>
      </c>
      <c r="V36" s="46"/>
      <c r="W36" s="81">
        <v>8.1999999999999993</v>
      </c>
      <c r="X36" s="47"/>
      <c r="Y36" s="47"/>
      <c r="Z36" s="47"/>
      <c r="AA36" s="46"/>
      <c r="AB36" s="3">
        <v>8.1999999999999993</v>
      </c>
      <c r="AC36" s="50">
        <v>8.1999999999999993</v>
      </c>
      <c r="AD36" s="47"/>
      <c r="AE36" s="46"/>
      <c r="AF36" s="4">
        <v>8.1999999999999993</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2.1</v>
      </c>
      <c r="K39" s="46"/>
      <c r="L39" s="81">
        <v>2.1</v>
      </c>
      <c r="M39" s="46"/>
      <c r="N39" s="81">
        <v>2.1</v>
      </c>
      <c r="O39" s="46"/>
      <c r="P39" s="81">
        <v>2.1</v>
      </c>
      <c r="Q39" s="47"/>
      <c r="R39" s="46"/>
      <c r="S39" s="81">
        <v>2.1</v>
      </c>
      <c r="T39" s="46"/>
      <c r="U39" s="81">
        <v>2.1</v>
      </c>
      <c r="V39" s="46"/>
      <c r="W39" s="81">
        <v>2.1</v>
      </c>
      <c r="X39" s="47"/>
      <c r="Y39" s="47"/>
      <c r="Z39" s="47"/>
      <c r="AA39" s="46"/>
      <c r="AB39" s="3">
        <v>2.1</v>
      </c>
      <c r="AC39" s="50">
        <v>2.1</v>
      </c>
      <c r="AD39" s="47"/>
      <c r="AE39" s="46"/>
      <c r="AF39" s="4">
        <v>2.1</v>
      </c>
    </row>
    <row r="40" spans="5:37" x14ac:dyDescent="0.25">
      <c r="E40" s="48" t="s">
        <v>346</v>
      </c>
      <c r="F40" s="47"/>
      <c r="G40" s="47"/>
      <c r="H40" s="47"/>
      <c r="I40" s="49"/>
      <c r="J40" s="81">
        <v>1.6</v>
      </c>
      <c r="K40" s="46"/>
      <c r="L40" s="81">
        <v>1.6</v>
      </c>
      <c r="M40" s="46"/>
      <c r="N40" s="81">
        <v>1.6</v>
      </c>
      <c r="O40" s="46"/>
      <c r="P40" s="81">
        <v>1.6</v>
      </c>
      <c r="Q40" s="47"/>
      <c r="R40" s="46"/>
      <c r="S40" s="81">
        <v>1.6</v>
      </c>
      <c r="T40" s="46"/>
      <c r="U40" s="81">
        <v>1.6</v>
      </c>
      <c r="V40" s="46"/>
      <c r="W40" s="81">
        <v>1.6</v>
      </c>
      <c r="X40" s="47"/>
      <c r="Y40" s="47"/>
      <c r="Z40" s="47"/>
      <c r="AA40" s="46"/>
      <c r="AB40" s="3">
        <v>1.6</v>
      </c>
      <c r="AC40" s="50">
        <v>1.6</v>
      </c>
      <c r="AD40" s="47"/>
      <c r="AE40" s="46"/>
      <c r="AF40" s="4">
        <v>1.6</v>
      </c>
    </row>
    <row r="41" spans="5:37" x14ac:dyDescent="0.25">
      <c r="E41" s="48" t="s">
        <v>348</v>
      </c>
      <c r="F41" s="47"/>
      <c r="G41" s="47"/>
      <c r="H41" s="47"/>
      <c r="I41" s="49"/>
      <c r="J41" s="81">
        <v>6</v>
      </c>
      <c r="K41" s="46"/>
      <c r="L41" s="81">
        <v>6</v>
      </c>
      <c r="M41" s="46"/>
      <c r="N41" s="81">
        <v>6</v>
      </c>
      <c r="O41" s="46"/>
      <c r="P41" s="81">
        <v>6</v>
      </c>
      <c r="Q41" s="47"/>
      <c r="R41" s="46"/>
      <c r="S41" s="81">
        <v>6</v>
      </c>
      <c r="T41" s="46"/>
      <c r="U41" s="81">
        <v>6</v>
      </c>
      <c r="V41" s="46"/>
      <c r="W41" s="81">
        <v>6</v>
      </c>
      <c r="X41" s="47"/>
      <c r="Y41" s="47"/>
      <c r="Z41" s="47"/>
      <c r="AA41" s="46"/>
      <c r="AB41" s="3">
        <v>6</v>
      </c>
      <c r="AC41" s="50">
        <v>6</v>
      </c>
      <c r="AD41" s="47"/>
      <c r="AE41" s="46"/>
      <c r="AF41" s="4">
        <v>6</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StDyJ0dOr6StXdnCMnNX8YIvygjOgVg5Cf+oOfT4OJ0KQA+qQwFqbLS123ltX29yJIMXqix96b79+Gb/XkJHg==" saltValue="ZjLH46Rt83rcedoLhQN5k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5464303-1935-4995-98C4-FF4252B1DE3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TUAN - Tuan (66/11kV)</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AJ53"/>
  <sheetViews>
    <sheetView showGridLines="0" topLeftCell="A34" zoomScale="130" zoomScaleNormal="130"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1864</v>
      </c>
      <c r="J3" s="69"/>
      <c r="K3" s="69"/>
      <c r="L3" s="69"/>
      <c r="M3" s="69"/>
      <c r="N3" s="69"/>
      <c r="O3" s="69"/>
      <c r="P3" s="69"/>
      <c r="Q3" s="69"/>
      <c r="R3" s="69"/>
      <c r="S3" s="69"/>
      <c r="V3" s="71" t="s">
        <v>645</v>
      </c>
      <c r="W3" s="69"/>
      <c r="Y3" s="72" t="s">
        <v>1269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88</v>
      </c>
      <c r="K26" s="46"/>
      <c r="L26" s="81">
        <v>88</v>
      </c>
      <c r="M26" s="46"/>
      <c r="N26" s="81">
        <v>88</v>
      </c>
      <c r="O26" s="46"/>
      <c r="P26" s="81">
        <v>88</v>
      </c>
      <c r="Q26" s="47"/>
      <c r="R26" s="46"/>
      <c r="S26" s="81">
        <v>88</v>
      </c>
      <c r="T26" s="46"/>
      <c r="U26" s="81">
        <v>88</v>
      </c>
      <c r="V26" s="46"/>
      <c r="W26" s="81">
        <v>88</v>
      </c>
      <c r="X26" s="47"/>
      <c r="Y26" s="47"/>
      <c r="Z26" s="47"/>
      <c r="AA26" s="46"/>
      <c r="AB26" s="3">
        <v>88</v>
      </c>
      <c r="AC26" s="50">
        <v>88</v>
      </c>
      <c r="AD26" s="47"/>
      <c r="AE26" s="46"/>
      <c r="AF26" s="4">
        <v>88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21.7</v>
      </c>
      <c r="K28" s="46"/>
      <c r="L28" s="81">
        <v>21.3</v>
      </c>
      <c r="M28" s="46"/>
      <c r="N28" s="81">
        <v>21</v>
      </c>
      <c r="O28" s="46"/>
      <c r="P28" s="81">
        <v>20.8</v>
      </c>
      <c r="Q28" s="47"/>
      <c r="R28" s="46"/>
      <c r="S28" s="81">
        <v>20.7</v>
      </c>
      <c r="T28" s="46"/>
      <c r="U28" s="81">
        <v>19.2</v>
      </c>
      <c r="V28" s="46"/>
      <c r="W28" s="81">
        <v>19</v>
      </c>
      <c r="X28" s="47"/>
      <c r="Y28" s="47"/>
      <c r="Z28" s="47"/>
      <c r="AA28" s="46"/>
      <c r="AB28" s="3">
        <v>18.7</v>
      </c>
      <c r="AC28" s="50">
        <v>18.5</v>
      </c>
      <c r="AD28" s="47"/>
      <c r="AE28" s="46"/>
      <c r="AF28" s="4">
        <v>18.2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0.97499999999999998</v>
      </c>
      <c r="K31" s="46"/>
      <c r="L31" s="83">
        <v>0.97499999999999998</v>
      </c>
      <c r="M31" s="46"/>
      <c r="N31" s="83">
        <v>0.97499999999999998</v>
      </c>
      <c r="O31" s="46"/>
      <c r="P31" s="83">
        <v>0.97499999999999998</v>
      </c>
      <c r="Q31" s="47"/>
      <c r="R31" s="46"/>
      <c r="S31" s="83">
        <v>0.97499999999999998</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46</v>
      </c>
      <c r="K32" s="46"/>
      <c r="L32" s="81">
        <v>46</v>
      </c>
      <c r="M32" s="46"/>
      <c r="N32" s="81">
        <v>46</v>
      </c>
      <c r="O32" s="46"/>
      <c r="P32" s="81">
        <v>46</v>
      </c>
      <c r="Q32" s="47"/>
      <c r="R32" s="46"/>
      <c r="S32" s="81">
        <v>46</v>
      </c>
      <c r="T32" s="46"/>
      <c r="U32" s="81">
        <v>52</v>
      </c>
      <c r="V32" s="46"/>
      <c r="W32" s="81">
        <v>52</v>
      </c>
      <c r="X32" s="47"/>
      <c r="Y32" s="47"/>
      <c r="Z32" s="47"/>
      <c r="AA32" s="46"/>
      <c r="AB32" s="3">
        <v>52</v>
      </c>
      <c r="AC32" s="50">
        <v>52</v>
      </c>
      <c r="AD32" s="47"/>
      <c r="AE32" s="46"/>
      <c r="AF32" s="4">
        <v>52</v>
      </c>
    </row>
    <row r="33" spans="5:32" ht="13.15" customHeight="1" x14ac:dyDescent="0.25">
      <c r="E33" s="51" t="s">
        <v>331</v>
      </c>
      <c r="F33" s="47"/>
      <c r="G33" s="47"/>
      <c r="H33" s="47"/>
      <c r="I33" s="49"/>
      <c r="J33" s="82">
        <v>20.7</v>
      </c>
      <c r="K33" s="46"/>
      <c r="L33" s="82">
        <v>20.3</v>
      </c>
      <c r="M33" s="46"/>
      <c r="N33" s="82">
        <v>20</v>
      </c>
      <c r="O33" s="46"/>
      <c r="P33" s="82">
        <v>19.8</v>
      </c>
      <c r="Q33" s="47"/>
      <c r="R33" s="46"/>
      <c r="S33" s="82">
        <v>19.7</v>
      </c>
      <c r="T33" s="46"/>
      <c r="U33" s="82">
        <v>18.600000000000001</v>
      </c>
      <c r="V33" s="46"/>
      <c r="W33" s="82">
        <v>18.399999999999999</v>
      </c>
      <c r="X33" s="47"/>
      <c r="Y33" s="47"/>
      <c r="Z33" s="47"/>
      <c r="AA33" s="46"/>
      <c r="AB33" s="9">
        <v>18.100000000000001</v>
      </c>
      <c r="AC33" s="52">
        <v>17.899999999999999</v>
      </c>
      <c r="AD33" s="47"/>
      <c r="AE33" s="46"/>
      <c r="AF33" s="10">
        <v>17.600000000000001</v>
      </c>
    </row>
    <row r="34" spans="5:32" ht="20.25" customHeight="1" x14ac:dyDescent="0.25">
      <c r="E34" s="48" t="s">
        <v>662</v>
      </c>
      <c r="F34" s="47"/>
      <c r="G34" s="47"/>
      <c r="H34" s="47"/>
      <c r="I34" s="49"/>
      <c r="J34" s="80">
        <v>1</v>
      </c>
      <c r="K34" s="46"/>
      <c r="L34" s="80">
        <v>1</v>
      </c>
      <c r="M34" s="46"/>
      <c r="N34" s="80">
        <v>1</v>
      </c>
      <c r="O34" s="46"/>
      <c r="P34" s="80">
        <v>1</v>
      </c>
      <c r="Q34" s="47"/>
      <c r="R34" s="46"/>
      <c r="S34" s="80">
        <v>1</v>
      </c>
      <c r="T34" s="46"/>
      <c r="U34" s="80">
        <v>0.9</v>
      </c>
      <c r="V34" s="46"/>
      <c r="W34" s="80">
        <v>0.9</v>
      </c>
      <c r="X34" s="47"/>
      <c r="Y34" s="47"/>
      <c r="Z34" s="47"/>
      <c r="AA34" s="46"/>
      <c r="AB34" s="5">
        <v>0.9</v>
      </c>
      <c r="AC34" s="45">
        <v>0.9</v>
      </c>
      <c r="AD34" s="47"/>
      <c r="AE34" s="46"/>
      <c r="AF34" s="6">
        <v>0.9</v>
      </c>
    </row>
    <row r="35" spans="5:32"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64</v>
      </c>
      <c r="K43" s="46"/>
      <c r="L43" s="81">
        <v>64</v>
      </c>
      <c r="M43" s="46"/>
      <c r="N43" s="81">
        <v>64</v>
      </c>
      <c r="O43" s="46"/>
      <c r="P43" s="81">
        <v>64</v>
      </c>
      <c r="Q43" s="47"/>
      <c r="R43" s="46"/>
      <c r="S43" s="81">
        <v>64</v>
      </c>
      <c r="T43" s="46"/>
      <c r="U43" s="81">
        <v>64</v>
      </c>
      <c r="V43" s="46"/>
      <c r="W43" s="81">
        <v>64</v>
      </c>
      <c r="X43" s="47"/>
      <c r="Y43" s="47"/>
      <c r="Z43" s="47"/>
      <c r="AA43" s="46"/>
      <c r="AB43" s="3">
        <v>64</v>
      </c>
      <c r="AC43" s="50">
        <v>64</v>
      </c>
      <c r="AD43" s="47"/>
      <c r="AE43" s="46"/>
      <c r="AF43" s="4">
        <v>64</v>
      </c>
    </row>
    <row r="44" spans="5:32" ht="20.100000000000001" customHeight="1" x14ac:dyDescent="0.25">
      <c r="E44" s="48" t="s">
        <v>310</v>
      </c>
      <c r="F44" s="47"/>
      <c r="G44" s="47"/>
      <c r="H44" s="47"/>
      <c r="I44" s="49"/>
      <c r="J44" s="81">
        <v>32</v>
      </c>
      <c r="K44" s="46"/>
      <c r="L44" s="81">
        <v>32</v>
      </c>
      <c r="M44" s="46"/>
      <c r="N44" s="81">
        <v>32</v>
      </c>
      <c r="O44" s="46"/>
      <c r="P44" s="81">
        <v>32</v>
      </c>
      <c r="Q44" s="47"/>
      <c r="R44" s="46"/>
      <c r="S44" s="81">
        <v>32</v>
      </c>
      <c r="T44" s="46"/>
      <c r="U44" s="81">
        <v>32</v>
      </c>
      <c r="V44" s="46"/>
      <c r="W44" s="81">
        <v>32</v>
      </c>
      <c r="X44" s="47"/>
      <c r="Y44" s="47"/>
      <c r="Z44" s="47"/>
      <c r="AA44" s="46"/>
      <c r="AB44" s="3">
        <v>32</v>
      </c>
      <c r="AC44" s="50">
        <v>32</v>
      </c>
      <c r="AD44" s="47"/>
      <c r="AE44" s="46"/>
      <c r="AF44" s="4">
        <v>32</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Jibeh26kuWtAGn2y/LVp+x92L0+b1yiUwyA9RBGMprEN8T9BReZTeyRKYvf/hAXI6+c7U6uh4BymCuR+Vs09Og==" saltValue="756nWt1yF1jEq02QnGtn9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7367067-66ED-4AA5-AA3E-299232387DF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TWCE - Toowoomba Central (110/11kV)</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AJ53"/>
  <sheetViews>
    <sheetView showGridLines="0" topLeftCell="A23"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1868</v>
      </c>
      <c r="J3" s="69"/>
      <c r="K3" s="69"/>
      <c r="L3" s="69"/>
      <c r="M3" s="69"/>
      <c r="N3" s="69"/>
      <c r="O3" s="69"/>
      <c r="P3" s="69"/>
      <c r="Q3" s="69"/>
      <c r="R3" s="69"/>
      <c r="S3" s="69"/>
      <c r="V3" s="71" t="s">
        <v>645</v>
      </c>
      <c r="W3" s="69"/>
      <c r="Y3" s="72" t="s">
        <v>1047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22.1</v>
      </c>
      <c r="K26" s="46"/>
      <c r="L26" s="81">
        <v>22.1</v>
      </c>
      <c r="M26" s="46"/>
      <c r="N26" s="81">
        <v>22.1</v>
      </c>
      <c r="O26" s="46"/>
      <c r="P26" s="81">
        <v>22.1</v>
      </c>
      <c r="Q26" s="47"/>
      <c r="R26" s="46"/>
      <c r="S26" s="81">
        <v>22.1</v>
      </c>
      <c r="T26" s="46"/>
      <c r="U26" s="81">
        <v>24.3</v>
      </c>
      <c r="V26" s="46"/>
      <c r="W26" s="81">
        <v>24.3</v>
      </c>
      <c r="X26" s="47"/>
      <c r="Y26" s="47"/>
      <c r="Z26" s="47"/>
      <c r="AA26" s="46"/>
      <c r="AB26" s="3">
        <v>24.3</v>
      </c>
      <c r="AC26" s="50">
        <v>24.3</v>
      </c>
      <c r="AD26" s="47"/>
      <c r="AE26" s="46"/>
      <c r="AF26" s="4">
        <v>24.3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11.5</v>
      </c>
      <c r="K28" s="46"/>
      <c r="L28" s="81">
        <v>11.5</v>
      </c>
      <c r="M28" s="46"/>
      <c r="N28" s="81">
        <v>11.5</v>
      </c>
      <c r="O28" s="46"/>
      <c r="P28" s="81">
        <v>11.5</v>
      </c>
      <c r="Q28" s="47"/>
      <c r="R28" s="46"/>
      <c r="S28" s="81">
        <v>11.5</v>
      </c>
      <c r="T28" s="46"/>
      <c r="U28" s="81">
        <v>10.4</v>
      </c>
      <c r="V28" s="46"/>
      <c r="W28" s="81">
        <v>10.4</v>
      </c>
      <c r="X28" s="47"/>
      <c r="Y28" s="47"/>
      <c r="Z28" s="47"/>
      <c r="AA28" s="46"/>
      <c r="AB28" s="3">
        <v>10.4</v>
      </c>
      <c r="AC28" s="50">
        <v>10.4</v>
      </c>
      <c r="AD28" s="47"/>
      <c r="AE28" s="46"/>
      <c r="AF28" s="4">
        <v>10.4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0.93400000000000005</v>
      </c>
      <c r="K31" s="46"/>
      <c r="L31" s="83">
        <v>0.93400000000000005</v>
      </c>
      <c r="M31" s="46"/>
      <c r="N31" s="83">
        <v>0.93400000000000005</v>
      </c>
      <c r="O31" s="46"/>
      <c r="P31" s="83">
        <v>0.93400000000000005</v>
      </c>
      <c r="Q31" s="47"/>
      <c r="R31" s="46"/>
      <c r="S31" s="83">
        <v>0.93400000000000005</v>
      </c>
      <c r="T31" s="46"/>
      <c r="U31" s="83">
        <v>0.93100000000000005</v>
      </c>
      <c r="V31" s="46"/>
      <c r="W31" s="83">
        <v>0.93100000000000005</v>
      </c>
      <c r="X31" s="47"/>
      <c r="Y31" s="47"/>
      <c r="Z31" s="47"/>
      <c r="AA31" s="46"/>
      <c r="AB31" s="7">
        <v>0.93100000000000005</v>
      </c>
      <c r="AC31" s="53">
        <v>0.93100000000000005</v>
      </c>
      <c r="AD31" s="47"/>
      <c r="AE31" s="46"/>
      <c r="AF31" s="8">
        <v>0.93100000000000005</v>
      </c>
    </row>
    <row r="32" spans="4:32" ht="13.15" customHeight="1" x14ac:dyDescent="0.25">
      <c r="E32" s="48" t="s">
        <v>329</v>
      </c>
      <c r="F32" s="47"/>
      <c r="G32" s="47"/>
      <c r="H32" s="47"/>
      <c r="I32" s="49"/>
      <c r="J32" s="81">
        <v>13.7</v>
      </c>
      <c r="K32" s="46"/>
      <c r="L32" s="81">
        <v>13.7</v>
      </c>
      <c r="M32" s="46"/>
      <c r="N32" s="81">
        <v>13.7</v>
      </c>
      <c r="O32" s="46"/>
      <c r="P32" s="81">
        <v>13.7</v>
      </c>
      <c r="Q32" s="47"/>
      <c r="R32" s="46"/>
      <c r="S32" s="81">
        <v>13.7</v>
      </c>
      <c r="T32" s="46"/>
      <c r="U32" s="81">
        <v>14.7</v>
      </c>
      <c r="V32" s="46"/>
      <c r="W32" s="81">
        <v>14.7</v>
      </c>
      <c r="X32" s="47"/>
      <c r="Y32" s="47"/>
      <c r="Z32" s="47"/>
      <c r="AA32" s="46"/>
      <c r="AB32" s="3">
        <v>14.7</v>
      </c>
      <c r="AC32" s="50">
        <v>14.7</v>
      </c>
      <c r="AD32" s="47"/>
      <c r="AE32" s="46"/>
      <c r="AF32" s="4">
        <v>14.7</v>
      </c>
    </row>
    <row r="33" spans="5:32" ht="13.15" customHeight="1" x14ac:dyDescent="0.25">
      <c r="E33" s="51" t="s">
        <v>331</v>
      </c>
      <c r="F33" s="47"/>
      <c r="G33" s="47"/>
      <c r="H33" s="47"/>
      <c r="I33" s="49"/>
      <c r="J33" s="82">
        <v>11.3</v>
      </c>
      <c r="K33" s="46"/>
      <c r="L33" s="82">
        <v>11.3</v>
      </c>
      <c r="M33" s="46"/>
      <c r="N33" s="82">
        <v>11.3</v>
      </c>
      <c r="O33" s="46"/>
      <c r="P33" s="82">
        <v>11.3</v>
      </c>
      <c r="Q33" s="47"/>
      <c r="R33" s="46"/>
      <c r="S33" s="82">
        <v>11.3</v>
      </c>
      <c r="T33" s="46"/>
      <c r="U33" s="82">
        <v>10.4</v>
      </c>
      <c r="V33" s="46"/>
      <c r="W33" s="82">
        <v>10.4</v>
      </c>
      <c r="X33" s="47"/>
      <c r="Y33" s="47"/>
      <c r="Z33" s="47"/>
      <c r="AA33" s="46"/>
      <c r="AB33" s="9">
        <v>10.4</v>
      </c>
      <c r="AC33" s="52">
        <v>10.4</v>
      </c>
      <c r="AD33" s="47"/>
      <c r="AE33" s="46"/>
      <c r="AF33" s="10">
        <v>10.4</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1870</v>
      </c>
      <c r="K35" s="46"/>
      <c r="L35" s="80" t="s">
        <v>1870</v>
      </c>
      <c r="M35" s="46"/>
      <c r="N35" s="80" t="s">
        <v>1870</v>
      </c>
      <c r="O35" s="46"/>
      <c r="P35" s="80" t="s">
        <v>1870</v>
      </c>
      <c r="Q35" s="47"/>
      <c r="R35" s="46"/>
      <c r="S35" s="80" t="s">
        <v>1870</v>
      </c>
      <c r="T35" s="46"/>
      <c r="U35" s="80" t="s">
        <v>1870</v>
      </c>
      <c r="V35" s="46"/>
      <c r="W35" s="80" t="s">
        <v>1870</v>
      </c>
      <c r="X35" s="47"/>
      <c r="Y35" s="47"/>
      <c r="Z35" s="47"/>
      <c r="AA35" s="46"/>
      <c r="AB35" s="5" t="s">
        <v>1870</v>
      </c>
      <c r="AC35" s="45" t="s">
        <v>1870</v>
      </c>
      <c r="AD35" s="47"/>
      <c r="AE35" s="46"/>
      <c r="AF35" s="6" t="s">
        <v>1870</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2"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WW+rBQCAuo8NF65woRFQnQABpmX8RfOamBVkZ0/xogAphZyc29/5hzNsXVE5/w+ztnc2VIzUuROdiB3XllfLQ==" saltValue="7HuL5YYAx/6DaIugI11FT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5BDC0EB-0FBD-4BE7-B8AF-47BA9F7C89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VERM - Vermont (66/22kV)</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J53"/>
  <sheetViews>
    <sheetView showGridLines="0" topLeftCell="A31" zoomScale="160" zoomScaleNormal="160" workbookViewId="0">
      <selection activeCell="AK43" sqref="AK43"/>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791</v>
      </c>
      <c r="J3" s="69"/>
      <c r="K3" s="69"/>
      <c r="L3" s="69"/>
      <c r="M3" s="69"/>
      <c r="N3" s="69"/>
      <c r="O3" s="69"/>
      <c r="P3" s="69"/>
      <c r="Q3" s="69"/>
      <c r="R3" s="69"/>
      <c r="S3" s="69"/>
      <c r="V3" s="71" t="s">
        <v>645</v>
      </c>
      <c r="W3" s="69"/>
      <c r="Y3" s="72" t="s">
        <v>792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793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795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5.2</v>
      </c>
      <c r="K26" s="46"/>
      <c r="L26" s="81">
        <v>5.2</v>
      </c>
      <c r="M26" s="46"/>
      <c r="N26" s="81">
        <v>5.2</v>
      </c>
      <c r="O26" s="46"/>
      <c r="P26" s="81">
        <v>5.2</v>
      </c>
      <c r="Q26" s="47"/>
      <c r="R26" s="46"/>
      <c r="S26" s="81">
        <v>5.2</v>
      </c>
      <c r="T26" s="46"/>
      <c r="U26" s="81">
        <v>5.5</v>
      </c>
      <c r="V26" s="46"/>
      <c r="W26" s="81">
        <v>5.5</v>
      </c>
      <c r="X26" s="47"/>
      <c r="Y26" s="47"/>
      <c r="Z26" s="47"/>
      <c r="AA26" s="46"/>
      <c r="AB26" s="3">
        <v>5.5</v>
      </c>
      <c r="AC26" s="50">
        <v>5.5</v>
      </c>
      <c r="AD26" s="47"/>
      <c r="AE26" s="46"/>
      <c r="AF26" s="4">
        <v>5.5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v>
      </c>
      <c r="K28" s="46"/>
      <c r="L28" s="81">
        <v>2</v>
      </c>
      <c r="M28" s="46"/>
      <c r="N28" s="81">
        <v>2</v>
      </c>
      <c r="O28" s="46"/>
      <c r="P28" s="81">
        <v>2</v>
      </c>
      <c r="Q28" s="47"/>
      <c r="R28" s="46"/>
      <c r="S28" s="81">
        <v>2</v>
      </c>
      <c r="T28" s="46"/>
      <c r="U28" s="81">
        <v>2.1</v>
      </c>
      <c r="V28" s="46"/>
      <c r="W28" s="81">
        <v>2.1</v>
      </c>
      <c r="X28" s="47"/>
      <c r="Y28" s="47"/>
      <c r="Z28" s="47"/>
      <c r="AA28" s="46"/>
      <c r="AB28" s="3">
        <v>2.1</v>
      </c>
      <c r="AC28" s="50">
        <v>2.1</v>
      </c>
      <c r="AD28" s="47"/>
      <c r="AE28" s="46"/>
      <c r="AF28" s="4">
        <v>2.1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0.97199999999999998</v>
      </c>
      <c r="K31" s="46"/>
      <c r="L31" s="83">
        <v>0.97399999999999998</v>
      </c>
      <c r="M31" s="46"/>
      <c r="N31" s="83">
        <v>0.97399999999999998</v>
      </c>
      <c r="O31" s="46"/>
      <c r="P31" s="83">
        <v>0.97399999999999998</v>
      </c>
      <c r="Q31" s="47"/>
      <c r="R31" s="46"/>
      <c r="S31" s="83">
        <v>0.97199999999999998</v>
      </c>
      <c r="T31" s="46"/>
      <c r="U31" s="83">
        <v>0.95599999999999996</v>
      </c>
      <c r="V31" s="46"/>
      <c r="W31" s="83">
        <v>0.95599999999999996</v>
      </c>
      <c r="X31" s="47"/>
      <c r="Y31" s="47"/>
      <c r="Z31" s="47"/>
      <c r="AA31" s="46"/>
      <c r="AB31" s="7">
        <v>0.95599999999999996</v>
      </c>
      <c r="AC31" s="53">
        <v>0.95599999999999996</v>
      </c>
      <c r="AD31" s="47"/>
      <c r="AE31" s="46"/>
      <c r="AF31" s="8">
        <v>0.95599999999999996</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v>
      </c>
      <c r="K33" s="46"/>
      <c r="L33" s="82">
        <v>2</v>
      </c>
      <c r="M33" s="46"/>
      <c r="N33" s="82">
        <v>2</v>
      </c>
      <c r="O33" s="46"/>
      <c r="P33" s="82">
        <v>2</v>
      </c>
      <c r="Q33" s="47"/>
      <c r="R33" s="46"/>
      <c r="S33" s="82">
        <v>2</v>
      </c>
      <c r="T33" s="46"/>
      <c r="U33" s="82">
        <v>2.1</v>
      </c>
      <c r="V33" s="46"/>
      <c r="W33" s="82">
        <v>2.1</v>
      </c>
      <c r="X33" s="47"/>
      <c r="Y33" s="47"/>
      <c r="Z33" s="47"/>
      <c r="AA33" s="46"/>
      <c r="AB33" s="9">
        <v>2.1</v>
      </c>
      <c r="AC33" s="52">
        <v>2.1</v>
      </c>
      <c r="AD33" s="47"/>
      <c r="AE33" s="46"/>
      <c r="AF33" s="10">
        <v>2.1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796</v>
      </c>
      <c r="K35" s="46"/>
      <c r="L35" s="80" t="s">
        <v>796</v>
      </c>
      <c r="M35" s="46"/>
      <c r="N35" s="80" t="s">
        <v>796</v>
      </c>
      <c r="O35" s="46"/>
      <c r="P35" s="80" t="s">
        <v>796</v>
      </c>
      <c r="Q35" s="47"/>
      <c r="R35" s="46"/>
      <c r="S35" s="80" t="s">
        <v>796</v>
      </c>
      <c r="T35" s="46"/>
      <c r="U35" s="80" t="s">
        <v>796</v>
      </c>
      <c r="V35" s="46"/>
      <c r="W35" s="80" t="s">
        <v>796</v>
      </c>
      <c r="X35" s="47"/>
      <c r="Y35" s="47"/>
      <c r="Z35" s="47"/>
      <c r="AA35" s="46"/>
      <c r="AB35" s="5" t="s">
        <v>796</v>
      </c>
      <c r="AC35" s="45" t="s">
        <v>796</v>
      </c>
      <c r="AD35" s="47"/>
      <c r="AE35" s="46"/>
      <c r="AF35" s="6" t="s">
        <v>796</v>
      </c>
    </row>
    <row r="36" spans="5:32" ht="13.15" customHeight="1" x14ac:dyDescent="0.25">
      <c r="E36" s="48" t="s">
        <v>337</v>
      </c>
      <c r="F36" s="47"/>
      <c r="G36" s="47"/>
      <c r="H36" s="47"/>
      <c r="I36" s="49"/>
      <c r="J36" s="81">
        <v>2</v>
      </c>
      <c r="K36" s="46"/>
      <c r="L36" s="81">
        <v>2</v>
      </c>
      <c r="M36" s="46"/>
      <c r="N36" s="81">
        <v>2</v>
      </c>
      <c r="O36" s="46"/>
      <c r="P36" s="81">
        <v>2</v>
      </c>
      <c r="Q36" s="47"/>
      <c r="R36" s="46"/>
      <c r="S36" s="81">
        <v>2</v>
      </c>
      <c r="T36" s="46"/>
      <c r="U36" s="81">
        <v>2.1</v>
      </c>
      <c r="V36" s="46"/>
      <c r="W36" s="81">
        <v>2.1</v>
      </c>
      <c r="X36" s="47"/>
      <c r="Y36" s="47"/>
      <c r="Z36" s="47"/>
      <c r="AA36" s="46"/>
      <c r="AB36" s="3">
        <v>2.1</v>
      </c>
      <c r="AC36" s="50">
        <v>2.1</v>
      </c>
      <c r="AD36" s="47"/>
      <c r="AE36" s="46"/>
      <c r="AF36" s="4">
        <v>2.1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1.1000000000000001</v>
      </c>
      <c r="K39" s="46"/>
      <c r="L39" s="81">
        <v>1.1000000000000001</v>
      </c>
      <c r="M39" s="46"/>
      <c r="N39" s="81">
        <v>1.1000000000000001</v>
      </c>
      <c r="O39" s="46"/>
      <c r="P39" s="81">
        <v>1.1000000000000001</v>
      </c>
      <c r="Q39" s="47"/>
      <c r="R39" s="46"/>
      <c r="S39" s="81">
        <v>1.1000000000000001</v>
      </c>
      <c r="T39" s="46"/>
      <c r="U39" s="81">
        <v>1.1000000000000001</v>
      </c>
      <c r="V39" s="46"/>
      <c r="W39" s="81">
        <v>1.1000000000000001</v>
      </c>
      <c r="X39" s="47"/>
      <c r="Y39" s="47"/>
      <c r="Z39" s="47"/>
      <c r="AA39" s="46"/>
      <c r="AB39" s="3">
        <v>1.1000000000000001</v>
      </c>
      <c r="AC39" s="50">
        <v>1.1000000000000001</v>
      </c>
      <c r="AD39" s="47"/>
      <c r="AE39" s="46"/>
      <c r="AF39" s="4">
        <v>1.1000000000000001</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2.0999999046325701</v>
      </c>
      <c r="K42" s="46"/>
      <c r="L42" s="81">
        <v>2.0999999046325701</v>
      </c>
      <c r="M42" s="46"/>
      <c r="N42" s="81">
        <v>2.0999999046325701</v>
      </c>
      <c r="O42" s="46"/>
      <c r="P42" s="81">
        <v>2.0999999046325701</v>
      </c>
      <c r="Q42" s="47"/>
      <c r="R42" s="46"/>
      <c r="S42" s="81">
        <v>2.0999999046325701</v>
      </c>
      <c r="T42" s="46"/>
      <c r="U42" s="81">
        <v>2.0999999046325701</v>
      </c>
      <c r="V42" s="46"/>
      <c r="W42" s="81">
        <v>2.0999999046325701</v>
      </c>
      <c r="X42" s="47"/>
      <c r="Y42" s="47"/>
      <c r="Z42" s="47"/>
      <c r="AA42" s="46"/>
      <c r="AB42" s="3">
        <v>2.0999999046325701</v>
      </c>
      <c r="AC42" s="50">
        <v>2.0999999046325701</v>
      </c>
      <c r="AD42" s="47"/>
      <c r="AE42" s="46"/>
      <c r="AF42" s="4">
        <v>2.0999999046325701</v>
      </c>
    </row>
    <row r="43" spans="5:32" ht="20.100000000000001" customHeight="1" x14ac:dyDescent="0.25">
      <c r="E43" s="48" t="s">
        <v>352</v>
      </c>
      <c r="F43" s="47"/>
      <c r="G43" s="47"/>
      <c r="H43" s="47"/>
      <c r="I43" s="49"/>
      <c r="J43" s="81">
        <v>4.0999999999999996</v>
      </c>
      <c r="K43" s="46"/>
      <c r="L43" s="81">
        <v>4.0999999999999996</v>
      </c>
      <c r="M43" s="46"/>
      <c r="N43" s="81">
        <v>4.0999999999999996</v>
      </c>
      <c r="O43" s="46"/>
      <c r="P43" s="81">
        <v>4.0999999999999996</v>
      </c>
      <c r="Q43" s="47"/>
      <c r="R43" s="46"/>
      <c r="S43" s="81">
        <v>4.0999999999999996</v>
      </c>
      <c r="T43" s="46"/>
      <c r="U43" s="81">
        <v>4.0999999999999996</v>
      </c>
      <c r="V43" s="46"/>
      <c r="W43" s="81">
        <v>4.0999999999999996</v>
      </c>
      <c r="X43" s="47"/>
      <c r="Y43" s="47"/>
      <c r="Z43" s="47"/>
      <c r="AA43" s="46"/>
      <c r="AB43" s="3">
        <v>4.0999999999999996</v>
      </c>
      <c r="AC43" s="50">
        <v>4.0999999999999996</v>
      </c>
      <c r="AD43" s="47"/>
      <c r="AE43" s="46"/>
      <c r="AF43" s="4">
        <v>4.0999999999999996</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p8k3uNYp9+fj0azYv4rZCUVwMrsaX1X1VZ8nkV0sWdsrvx+Tt7e1PzuvxfZm3JssHeuVEBn0NZhxoZ8WeybNg==" saltValue="O/bddoO2d6T4UO1ZqKNI3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F104BEE-8AAB-4C51-AB0C-0FC08B59D4F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BODA - Boondooma Dam (66/11kV)</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dimension ref="A1:AK53"/>
  <sheetViews>
    <sheetView showGridLines="0" topLeftCell="A31" zoomScale="160" zoomScaleNormal="160" workbookViewId="0">
      <selection activeCell="AK44" sqref="AK44: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1871</v>
      </c>
      <c r="J3" s="69"/>
      <c r="K3" s="69"/>
      <c r="L3" s="69"/>
      <c r="M3" s="69"/>
      <c r="N3" s="69"/>
      <c r="O3" s="69"/>
      <c r="P3" s="69"/>
      <c r="Q3" s="69"/>
      <c r="R3" s="69"/>
      <c r="S3" s="69"/>
      <c r="V3" s="71" t="s">
        <v>645</v>
      </c>
      <c r="W3" s="69"/>
      <c r="Y3" s="72" t="s">
        <v>677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1872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1873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1874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69.599999999999994</v>
      </c>
      <c r="K26" s="46"/>
      <c r="L26" s="81">
        <v>69.599999999999994</v>
      </c>
      <c r="M26" s="46"/>
      <c r="N26" s="81">
        <v>69.599999999999994</v>
      </c>
      <c r="O26" s="46"/>
      <c r="P26" s="81">
        <v>69.599999999999994</v>
      </c>
      <c r="Q26" s="47"/>
      <c r="R26" s="46"/>
      <c r="S26" s="81">
        <v>69.599999999999994</v>
      </c>
      <c r="T26" s="46"/>
      <c r="U26" s="81">
        <v>79.2</v>
      </c>
      <c r="V26" s="46"/>
      <c r="W26" s="81">
        <v>79.2</v>
      </c>
      <c r="X26" s="47"/>
      <c r="Y26" s="47"/>
      <c r="Z26" s="47"/>
      <c r="AA26" s="46"/>
      <c r="AB26" s="3">
        <v>79.2</v>
      </c>
      <c r="AC26" s="50">
        <v>79.2</v>
      </c>
      <c r="AD26" s="47"/>
      <c r="AE26" s="46"/>
      <c r="AF26" s="4">
        <v>79.2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18.8</v>
      </c>
      <c r="K28" s="46"/>
      <c r="L28" s="81">
        <v>18.600000000000001</v>
      </c>
      <c r="M28" s="46"/>
      <c r="N28" s="81">
        <v>18.5</v>
      </c>
      <c r="O28" s="46"/>
      <c r="P28" s="81">
        <v>18.5</v>
      </c>
      <c r="Q28" s="47"/>
      <c r="R28" s="46"/>
      <c r="S28" s="81">
        <v>18.7</v>
      </c>
      <c r="T28" s="46"/>
      <c r="U28" s="81">
        <v>21.8</v>
      </c>
      <c r="V28" s="46"/>
      <c r="W28" s="81">
        <v>21.7</v>
      </c>
      <c r="X28" s="47"/>
      <c r="Y28" s="47"/>
      <c r="Z28" s="47"/>
      <c r="AA28" s="46"/>
      <c r="AB28" s="3">
        <v>21.7</v>
      </c>
      <c r="AC28" s="50">
        <v>21.7</v>
      </c>
      <c r="AD28" s="47"/>
      <c r="AE28" s="46"/>
      <c r="AF28" s="4">
        <v>21.8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38.799999999999997</v>
      </c>
      <c r="K32" s="46"/>
      <c r="L32" s="81">
        <v>38.799999999999997</v>
      </c>
      <c r="M32" s="46"/>
      <c r="N32" s="81">
        <v>38.799999999999997</v>
      </c>
      <c r="O32" s="46"/>
      <c r="P32" s="81">
        <v>38.799999999999997</v>
      </c>
      <c r="Q32" s="47"/>
      <c r="R32" s="46"/>
      <c r="S32" s="81">
        <v>38.799999999999997</v>
      </c>
      <c r="T32" s="46"/>
      <c r="U32" s="81">
        <v>42.2</v>
      </c>
      <c r="V32" s="46"/>
      <c r="W32" s="81">
        <v>42.2</v>
      </c>
      <c r="X32" s="47"/>
      <c r="Y32" s="47"/>
      <c r="Z32" s="47"/>
      <c r="AA32" s="46"/>
      <c r="AB32" s="3">
        <v>42.2</v>
      </c>
      <c r="AC32" s="50">
        <v>42.2</v>
      </c>
      <c r="AD32" s="47"/>
      <c r="AE32" s="46"/>
      <c r="AF32" s="4">
        <v>42.2</v>
      </c>
    </row>
    <row r="33" spans="5:37" ht="13.15" customHeight="1" x14ac:dyDescent="0.25">
      <c r="E33" s="51" t="s">
        <v>331</v>
      </c>
      <c r="F33" s="47"/>
      <c r="G33" s="47"/>
      <c r="H33" s="47"/>
      <c r="I33" s="49"/>
      <c r="J33" s="82">
        <v>17.8</v>
      </c>
      <c r="K33" s="46"/>
      <c r="L33" s="82">
        <v>17.600000000000001</v>
      </c>
      <c r="M33" s="46"/>
      <c r="N33" s="82">
        <v>17.5</v>
      </c>
      <c r="O33" s="46"/>
      <c r="P33" s="82">
        <v>17.5</v>
      </c>
      <c r="Q33" s="47"/>
      <c r="R33" s="46"/>
      <c r="S33" s="82">
        <v>17.600000000000001</v>
      </c>
      <c r="T33" s="46"/>
      <c r="U33" s="82">
        <v>21.2</v>
      </c>
      <c r="V33" s="46"/>
      <c r="W33" s="82">
        <v>21.1</v>
      </c>
      <c r="X33" s="47"/>
      <c r="Y33" s="47"/>
      <c r="Z33" s="47"/>
      <c r="AA33" s="46"/>
      <c r="AB33" s="9">
        <v>21.1</v>
      </c>
      <c r="AC33" s="52">
        <v>21.1</v>
      </c>
      <c r="AD33" s="47"/>
      <c r="AE33" s="46"/>
      <c r="AF33" s="10">
        <v>21.1</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1.1000000000000001</v>
      </c>
      <c r="V34" s="46"/>
      <c r="W34" s="80">
        <v>1.1000000000000001</v>
      </c>
      <c r="X34" s="47"/>
      <c r="Y34" s="47"/>
      <c r="Z34" s="47"/>
      <c r="AA34" s="46"/>
      <c r="AB34" s="5">
        <v>1.1000000000000001</v>
      </c>
      <c r="AC34" s="45">
        <v>1.1000000000000001</v>
      </c>
      <c r="AD34" s="47"/>
      <c r="AE34" s="46"/>
      <c r="AF34" s="6">
        <v>1.1000000000000001</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50</v>
      </c>
      <c r="K43" s="46"/>
      <c r="L43" s="81">
        <v>50</v>
      </c>
      <c r="M43" s="46"/>
      <c r="N43" s="81">
        <v>50</v>
      </c>
      <c r="O43" s="46"/>
      <c r="P43" s="81">
        <v>50</v>
      </c>
      <c r="Q43" s="47"/>
      <c r="R43" s="46"/>
      <c r="S43" s="81">
        <v>50</v>
      </c>
      <c r="T43" s="46"/>
      <c r="U43" s="81">
        <v>50</v>
      </c>
      <c r="V43" s="46"/>
      <c r="W43" s="81">
        <v>50</v>
      </c>
      <c r="X43" s="47"/>
      <c r="Y43" s="47"/>
      <c r="Z43" s="47"/>
      <c r="AA43" s="46"/>
      <c r="AB43" s="3">
        <v>50</v>
      </c>
      <c r="AC43" s="50">
        <v>50</v>
      </c>
      <c r="AD43" s="47"/>
      <c r="AE43" s="46"/>
      <c r="AF43" s="4">
        <v>50</v>
      </c>
    </row>
    <row r="44" spans="5:37" ht="20.100000000000001" customHeight="1" x14ac:dyDescent="0.25">
      <c r="E44" s="48" t="s">
        <v>310</v>
      </c>
      <c r="F44" s="47"/>
      <c r="G44" s="47"/>
      <c r="H44" s="47"/>
      <c r="I44" s="49"/>
      <c r="J44" s="81">
        <v>25</v>
      </c>
      <c r="K44" s="46"/>
      <c r="L44" s="81">
        <v>25</v>
      </c>
      <c r="M44" s="46"/>
      <c r="N44" s="81">
        <v>25</v>
      </c>
      <c r="O44" s="46"/>
      <c r="P44" s="81">
        <v>25</v>
      </c>
      <c r="Q44" s="47"/>
      <c r="R44" s="46"/>
      <c r="S44" s="81">
        <v>25</v>
      </c>
      <c r="T44" s="46"/>
      <c r="U44" s="81">
        <v>25</v>
      </c>
      <c r="V44" s="46"/>
      <c r="W44" s="81">
        <v>25</v>
      </c>
      <c r="X44" s="47"/>
      <c r="Y44" s="47"/>
      <c r="Z44" s="47"/>
      <c r="AA44" s="46"/>
      <c r="AB44" s="3">
        <v>25</v>
      </c>
      <c r="AC44" s="50">
        <v>25</v>
      </c>
      <c r="AD44" s="47"/>
      <c r="AE44" s="46"/>
      <c r="AF44" s="4">
        <v>25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c1CWv6iQmhydhspjWEbHbtMfmD5PUFFkAenbvAc1phoPFHUwyRBnJlHUqMvwmMdy+Gman/+/yqW4uqorsWwCg==" saltValue="lai0VmVEIXK+iJ84f7drp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DD4EA62-8471-4773-9A29-1B5C4C2CFB0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WAEA - Warwick East (33/11kV)</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A1:AJ53"/>
  <sheetViews>
    <sheetView showGridLines="0" topLeftCell="A37"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1875</v>
      </c>
      <c r="J3" s="69"/>
      <c r="K3" s="69"/>
      <c r="L3" s="69"/>
      <c r="M3" s="69"/>
      <c r="N3" s="69"/>
      <c r="O3" s="69"/>
      <c r="P3" s="69"/>
      <c r="Q3" s="69"/>
      <c r="R3" s="69"/>
      <c r="S3" s="69"/>
      <c r="V3" s="71" t="s">
        <v>645</v>
      </c>
      <c r="W3" s="69"/>
      <c r="Y3" s="72" t="s">
        <v>1876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1877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1878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v>
      </c>
      <c r="K26" s="46"/>
      <c r="L26" s="81">
        <v>15</v>
      </c>
      <c r="M26" s="46"/>
      <c r="N26" s="81">
        <v>15</v>
      </c>
      <c r="O26" s="46"/>
      <c r="P26" s="81">
        <v>15</v>
      </c>
      <c r="Q26" s="47"/>
      <c r="R26" s="46"/>
      <c r="S26" s="81">
        <v>15</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6.9</v>
      </c>
      <c r="K28" s="46"/>
      <c r="L28" s="81">
        <v>6.9</v>
      </c>
      <c r="M28" s="46"/>
      <c r="N28" s="81">
        <v>8</v>
      </c>
      <c r="O28" s="46"/>
      <c r="P28" s="81">
        <v>8</v>
      </c>
      <c r="Q28" s="47"/>
      <c r="R28" s="46"/>
      <c r="S28" s="81">
        <v>8</v>
      </c>
      <c r="T28" s="46"/>
      <c r="U28" s="81">
        <v>5.5</v>
      </c>
      <c r="V28" s="46"/>
      <c r="W28" s="81">
        <v>5.5</v>
      </c>
      <c r="X28" s="47"/>
      <c r="Y28" s="47"/>
      <c r="Z28" s="47"/>
      <c r="AA28" s="46"/>
      <c r="AB28" s="3">
        <v>6.1</v>
      </c>
      <c r="AC28" s="50">
        <v>6.1</v>
      </c>
      <c r="AD28" s="47"/>
      <c r="AE28" s="46"/>
      <c r="AF28" s="4">
        <v>6.1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0.98</v>
      </c>
      <c r="V31" s="46"/>
      <c r="W31" s="83">
        <v>0.98</v>
      </c>
      <c r="X31" s="47"/>
      <c r="Y31" s="47"/>
      <c r="Z31" s="47"/>
      <c r="AA31" s="46"/>
      <c r="AB31" s="7">
        <v>0.98</v>
      </c>
      <c r="AC31" s="53">
        <v>0.98</v>
      </c>
      <c r="AD31" s="47"/>
      <c r="AE31" s="46"/>
      <c r="AF31" s="8">
        <v>0.98</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6.4</v>
      </c>
      <c r="K33" s="46"/>
      <c r="L33" s="82">
        <v>6.4</v>
      </c>
      <c r="M33" s="46"/>
      <c r="N33" s="82">
        <v>7.5</v>
      </c>
      <c r="O33" s="46"/>
      <c r="P33" s="82">
        <v>7.5</v>
      </c>
      <c r="Q33" s="47"/>
      <c r="R33" s="46"/>
      <c r="S33" s="82">
        <v>7.5</v>
      </c>
      <c r="T33" s="46"/>
      <c r="U33" s="82">
        <v>5.2</v>
      </c>
      <c r="V33" s="46"/>
      <c r="W33" s="82">
        <v>5.2</v>
      </c>
      <c r="X33" s="47"/>
      <c r="Y33" s="47"/>
      <c r="Z33" s="47"/>
      <c r="AA33" s="46"/>
      <c r="AB33" s="9">
        <v>5.9</v>
      </c>
      <c r="AC33" s="52">
        <v>5.9</v>
      </c>
      <c r="AD33" s="47"/>
      <c r="AE33" s="46"/>
      <c r="AF33" s="10">
        <v>5.9</v>
      </c>
    </row>
    <row r="34" spans="5:32" ht="20.25" customHeight="1" x14ac:dyDescent="0.25">
      <c r="E34" s="48" t="s">
        <v>662</v>
      </c>
      <c r="F34" s="47"/>
      <c r="G34" s="47"/>
      <c r="H34" s="47"/>
      <c r="I34" s="49"/>
      <c r="J34" s="80">
        <v>0.3</v>
      </c>
      <c r="K34" s="46"/>
      <c r="L34" s="80">
        <v>0.3</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2" ht="13.15" customHeight="1" x14ac:dyDescent="0.25">
      <c r="E36" s="48" t="s">
        <v>337</v>
      </c>
      <c r="F36" s="47"/>
      <c r="G36" s="47"/>
      <c r="H36" s="47"/>
      <c r="I36" s="49"/>
      <c r="J36" s="81">
        <v>6.4</v>
      </c>
      <c r="K36" s="46"/>
      <c r="L36" s="81">
        <v>6.4</v>
      </c>
      <c r="M36" s="46"/>
      <c r="N36" s="81">
        <v>7.5</v>
      </c>
      <c r="O36" s="46"/>
      <c r="P36" s="81">
        <v>7.5</v>
      </c>
      <c r="Q36" s="47"/>
      <c r="R36" s="46"/>
      <c r="S36" s="81">
        <v>7.5</v>
      </c>
      <c r="T36" s="46"/>
      <c r="U36" s="81">
        <v>5.2</v>
      </c>
      <c r="V36" s="46"/>
      <c r="W36" s="81">
        <v>5.2</v>
      </c>
      <c r="X36" s="47"/>
      <c r="Y36" s="47"/>
      <c r="Z36" s="47"/>
      <c r="AA36" s="46"/>
      <c r="AB36" s="3">
        <v>5.9</v>
      </c>
      <c r="AC36" s="50">
        <v>5.9</v>
      </c>
      <c r="AD36" s="47"/>
      <c r="AE36" s="46"/>
      <c r="AF36" s="4">
        <v>5.9</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t="s">
        <v>109</v>
      </c>
      <c r="K43" s="46"/>
      <c r="L43" s="81" t="s">
        <v>109</v>
      </c>
      <c r="M43" s="46"/>
      <c r="N43" s="81" t="s">
        <v>109</v>
      </c>
      <c r="O43" s="46"/>
      <c r="P43" s="81" t="s">
        <v>109</v>
      </c>
      <c r="Q43" s="47"/>
      <c r="R43" s="46"/>
      <c r="S43" s="81" t="s">
        <v>109</v>
      </c>
      <c r="T43" s="46"/>
      <c r="U43" s="81" t="s">
        <v>109</v>
      </c>
      <c r="V43" s="46"/>
      <c r="W43" s="81" t="s">
        <v>109</v>
      </c>
      <c r="X43" s="47"/>
      <c r="Y43" s="47"/>
      <c r="Z43" s="47"/>
      <c r="AA43" s="46"/>
      <c r="AB43" s="3" t="s">
        <v>109</v>
      </c>
      <c r="AC43" s="50" t="s">
        <v>109</v>
      </c>
      <c r="AD43" s="47"/>
      <c r="AE43" s="46"/>
      <c r="AF43" s="4" t="s">
        <v>109</v>
      </c>
    </row>
    <row r="44" spans="5:32" ht="20.100000000000001" customHeight="1" x14ac:dyDescent="0.25">
      <c r="E44" s="48" t="s">
        <v>310</v>
      </c>
      <c r="F44" s="47"/>
      <c r="G44" s="47"/>
      <c r="H44" s="47"/>
      <c r="I44" s="49"/>
      <c r="J44" s="81" t="s">
        <v>109</v>
      </c>
      <c r="K44" s="46"/>
      <c r="L44" s="81" t="s">
        <v>109</v>
      </c>
      <c r="M44" s="46"/>
      <c r="N44" s="81" t="s">
        <v>109</v>
      </c>
      <c r="O44" s="46"/>
      <c r="P44" s="81" t="s">
        <v>109</v>
      </c>
      <c r="Q44" s="47"/>
      <c r="R44" s="46"/>
      <c r="S44" s="81" t="s">
        <v>109</v>
      </c>
      <c r="T44" s="46"/>
      <c r="U44" s="81" t="s">
        <v>109</v>
      </c>
      <c r="V44" s="46"/>
      <c r="W44" s="81" t="s">
        <v>109</v>
      </c>
      <c r="X44" s="47"/>
      <c r="Y44" s="47"/>
      <c r="Z44" s="47"/>
      <c r="AA44" s="46"/>
      <c r="AB44" s="3" t="s">
        <v>109</v>
      </c>
      <c r="AC44" s="50" t="s">
        <v>109</v>
      </c>
      <c r="AD44" s="47"/>
      <c r="AE44" s="46"/>
      <c r="AF44" s="4" t="s">
        <v>109</v>
      </c>
    </row>
    <row r="45" spans="5:32" x14ac:dyDescent="0.25">
      <c r="E45" s="48" t="s">
        <v>355</v>
      </c>
      <c r="F45" s="47"/>
      <c r="G45" s="47"/>
      <c r="H45" s="47"/>
      <c r="I45" s="49"/>
      <c r="J45" s="81">
        <v>3.4</v>
      </c>
      <c r="K45" s="46"/>
      <c r="L45" s="81">
        <v>3.4</v>
      </c>
      <c r="M45" s="46"/>
      <c r="N45" s="81">
        <v>4.5</v>
      </c>
      <c r="O45" s="46"/>
      <c r="P45" s="81">
        <v>4.5</v>
      </c>
      <c r="Q45" s="47"/>
      <c r="R45" s="46"/>
      <c r="S45" s="81">
        <v>4.5</v>
      </c>
      <c r="T45" s="46"/>
      <c r="U45" s="81">
        <v>2.2000000000000002</v>
      </c>
      <c r="V45" s="46"/>
      <c r="W45" s="81">
        <v>2.2000000000000002</v>
      </c>
      <c r="X45" s="47"/>
      <c r="Y45" s="47"/>
      <c r="Z45" s="47"/>
      <c r="AA45" s="46"/>
      <c r="AB45" s="3">
        <v>2.9</v>
      </c>
      <c r="AC45" s="50">
        <v>2.9</v>
      </c>
      <c r="AD45" s="47"/>
      <c r="AE45" s="46"/>
      <c r="AF45" s="4">
        <v>2.9</v>
      </c>
    </row>
    <row r="46" spans="5:32" x14ac:dyDescent="0.25">
      <c r="E46" s="48" t="s">
        <v>357</v>
      </c>
      <c r="F46" s="47"/>
      <c r="G46" s="47"/>
      <c r="H46" s="47"/>
      <c r="I46" s="49"/>
      <c r="J46" s="81">
        <v>3.4</v>
      </c>
      <c r="K46" s="46"/>
      <c r="L46" s="81">
        <v>3.4</v>
      </c>
      <c r="M46" s="46"/>
      <c r="N46" s="81">
        <v>4.5</v>
      </c>
      <c r="O46" s="46"/>
      <c r="P46" s="81">
        <v>4.5</v>
      </c>
      <c r="Q46" s="47"/>
      <c r="R46" s="46"/>
      <c r="S46" s="81">
        <v>4.5</v>
      </c>
      <c r="T46" s="46"/>
      <c r="U46" s="81">
        <v>2.2000000000000002</v>
      </c>
      <c r="V46" s="46"/>
      <c r="W46" s="81">
        <v>2.2000000000000002</v>
      </c>
      <c r="X46" s="47"/>
      <c r="Y46" s="47"/>
      <c r="Z46" s="47"/>
      <c r="AA46" s="46"/>
      <c r="AB46" s="3">
        <v>2.8</v>
      </c>
      <c r="AC46" s="50">
        <v>2.8</v>
      </c>
      <c r="AD46" s="47"/>
      <c r="AE46" s="46"/>
      <c r="AF46" s="4">
        <v>2.8</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gDfZ0PQhrp2/xIir+bfL1FlRqezET0FERIBS49i3FCLeGSQ/vaK4STNlj1KsXR2u8tpC96qJwb2mSZQAh2rYg==" saltValue="MaAhAkKu3UnoXEpJGpRqG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5484D6C-419B-4A3D-BCCF-6E1CBCCDB51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WAGG - Waggamba 132/33kV (66/33kV)</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AM53"/>
  <sheetViews>
    <sheetView showGridLines="0" topLeftCell="A31" zoomScale="145" zoomScaleNormal="145" workbookViewId="0">
      <selection activeCell="AO44" sqref="AO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1879</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25.6</v>
      </c>
      <c r="K26" s="46"/>
      <c r="L26" s="81">
        <v>25.6</v>
      </c>
      <c r="M26" s="46"/>
      <c r="N26" s="81">
        <v>25.6</v>
      </c>
      <c r="O26" s="46"/>
      <c r="P26" s="81">
        <v>25.6</v>
      </c>
      <c r="Q26" s="47"/>
      <c r="R26" s="46"/>
      <c r="S26" s="81">
        <v>25.6</v>
      </c>
      <c r="T26" s="46"/>
      <c r="U26" s="81">
        <v>27</v>
      </c>
      <c r="V26" s="46"/>
      <c r="W26" s="81">
        <v>27</v>
      </c>
      <c r="X26" s="47"/>
      <c r="Y26" s="47"/>
      <c r="Z26" s="47"/>
      <c r="AA26" s="46"/>
      <c r="AB26" s="3">
        <v>27</v>
      </c>
      <c r="AC26" s="50">
        <v>27</v>
      </c>
      <c r="AD26" s="47"/>
      <c r="AE26" s="46"/>
      <c r="AF26" s="4">
        <v>27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7.1</v>
      </c>
      <c r="K28" s="46"/>
      <c r="L28" s="81">
        <v>7</v>
      </c>
      <c r="M28" s="46"/>
      <c r="N28" s="81">
        <v>7</v>
      </c>
      <c r="O28" s="46"/>
      <c r="P28" s="81">
        <v>7.1</v>
      </c>
      <c r="Q28" s="47"/>
      <c r="R28" s="46"/>
      <c r="S28" s="81">
        <v>7.2</v>
      </c>
      <c r="T28" s="46"/>
      <c r="U28" s="81">
        <v>5.7</v>
      </c>
      <c r="V28" s="46"/>
      <c r="W28" s="81">
        <v>5.6</v>
      </c>
      <c r="X28" s="47"/>
      <c r="Y28" s="47"/>
      <c r="Z28" s="47"/>
      <c r="AA28" s="46"/>
      <c r="AB28" s="3">
        <v>5.5</v>
      </c>
      <c r="AC28" s="50">
        <v>5.4</v>
      </c>
      <c r="AD28" s="47"/>
      <c r="AE28" s="46"/>
      <c r="AF28" s="4">
        <v>5.5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0.99099999999999999</v>
      </c>
      <c r="O31" s="46"/>
      <c r="P31" s="83">
        <v>0.99099999999999999</v>
      </c>
      <c r="Q31" s="47"/>
      <c r="R31" s="46"/>
      <c r="S31" s="83">
        <v>0.99099999999999999</v>
      </c>
      <c r="T31" s="46"/>
      <c r="U31" s="83">
        <v>0.97699999999999998</v>
      </c>
      <c r="V31" s="46"/>
      <c r="W31" s="83">
        <v>0.97699999999999998</v>
      </c>
      <c r="X31" s="47"/>
      <c r="Y31" s="47"/>
      <c r="Z31" s="47"/>
      <c r="AA31" s="46"/>
      <c r="AB31" s="7">
        <v>0.97699999999999998</v>
      </c>
      <c r="AC31" s="53">
        <v>0.97699999999999998</v>
      </c>
      <c r="AD31" s="47"/>
      <c r="AE31" s="46"/>
      <c r="AF31" s="8">
        <v>0.97699999999999998</v>
      </c>
    </row>
    <row r="32" spans="4:32" ht="13.15" customHeight="1" x14ac:dyDescent="0.25">
      <c r="E32" s="48" t="s">
        <v>329</v>
      </c>
      <c r="F32" s="47"/>
      <c r="G32" s="47"/>
      <c r="H32" s="47"/>
      <c r="I32" s="49"/>
      <c r="J32" s="81">
        <v>14.7</v>
      </c>
      <c r="K32" s="46"/>
      <c r="L32" s="81">
        <v>14.7</v>
      </c>
      <c r="M32" s="46"/>
      <c r="N32" s="81">
        <v>14.7</v>
      </c>
      <c r="O32" s="46"/>
      <c r="P32" s="81">
        <v>14.7</v>
      </c>
      <c r="Q32" s="47"/>
      <c r="R32" s="46"/>
      <c r="S32" s="81">
        <v>14.7</v>
      </c>
      <c r="T32" s="46"/>
      <c r="U32" s="81">
        <v>15</v>
      </c>
      <c r="V32" s="46"/>
      <c r="W32" s="81">
        <v>15</v>
      </c>
      <c r="X32" s="47"/>
      <c r="Y32" s="47"/>
      <c r="Z32" s="47"/>
      <c r="AA32" s="46"/>
      <c r="AB32" s="3">
        <v>15</v>
      </c>
      <c r="AC32" s="50">
        <v>15</v>
      </c>
      <c r="AD32" s="47"/>
      <c r="AE32" s="46"/>
      <c r="AF32" s="4">
        <v>15</v>
      </c>
    </row>
    <row r="33" spans="5:39" ht="13.15" customHeight="1" x14ac:dyDescent="0.25">
      <c r="E33" s="51" t="s">
        <v>331</v>
      </c>
      <c r="F33" s="47"/>
      <c r="G33" s="47"/>
      <c r="H33" s="47"/>
      <c r="I33" s="49"/>
      <c r="J33" s="82">
        <v>6.7</v>
      </c>
      <c r="K33" s="46"/>
      <c r="L33" s="82">
        <v>6.7</v>
      </c>
      <c r="M33" s="46"/>
      <c r="N33" s="82">
        <v>6.6</v>
      </c>
      <c r="O33" s="46"/>
      <c r="P33" s="82">
        <v>6.7</v>
      </c>
      <c r="Q33" s="47"/>
      <c r="R33" s="46"/>
      <c r="S33" s="82">
        <v>6.8</v>
      </c>
      <c r="T33" s="46"/>
      <c r="U33" s="82">
        <v>5.3</v>
      </c>
      <c r="V33" s="46"/>
      <c r="W33" s="82">
        <v>5.2</v>
      </c>
      <c r="X33" s="47"/>
      <c r="Y33" s="47"/>
      <c r="Z33" s="47"/>
      <c r="AA33" s="46"/>
      <c r="AB33" s="9">
        <v>5.0999999999999996</v>
      </c>
      <c r="AC33" s="52">
        <v>5.0999999999999996</v>
      </c>
      <c r="AD33" s="47"/>
      <c r="AE33" s="46"/>
      <c r="AF33" s="10">
        <v>5.0999999999999996</v>
      </c>
    </row>
    <row r="34" spans="5:39"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row>
    <row r="35" spans="5:39"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9"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9"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9"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9"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9"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9"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9"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9"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t="s">
        <v>1882</v>
      </c>
    </row>
    <row r="44" spans="5:39"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t="s">
        <v>1883</v>
      </c>
      <c r="AM44" t="s">
        <v>1884</v>
      </c>
    </row>
    <row r="45" spans="5:39"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9"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9"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9"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RLoqpb+Ia0c/6qcF/o24iRixvI0nYn9pn+bGS5i4aLWked5qkDOG7oKsyM6/ahdG99QIEy09tQiiX2Yi1WqFg==" saltValue="m/NFzSsc6HGWKU3jODrOK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7C3AAEC-D29E-4C1D-8658-9DCB569DF1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WALL - Wallaville (66/11kV)</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AJ53"/>
  <sheetViews>
    <sheetView showGridLines="0" topLeftCell="A23"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1885</v>
      </c>
      <c r="J3" s="69"/>
      <c r="K3" s="69"/>
      <c r="L3" s="69"/>
      <c r="M3" s="69"/>
      <c r="N3" s="69"/>
      <c r="O3" s="69"/>
      <c r="P3" s="69"/>
      <c r="Q3" s="69"/>
      <c r="R3" s="69"/>
      <c r="S3" s="69"/>
      <c r="V3" s="71" t="s">
        <v>645</v>
      </c>
      <c r="W3" s="69"/>
      <c r="Y3" s="72" t="s">
        <v>1395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1886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1887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1888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12.2</v>
      </c>
      <c r="K26" s="46"/>
      <c r="L26" s="81">
        <v>12.2</v>
      </c>
      <c r="M26" s="46"/>
      <c r="N26" s="81">
        <v>12.2</v>
      </c>
      <c r="O26" s="46"/>
      <c r="P26" s="81">
        <v>12.2</v>
      </c>
      <c r="Q26" s="47"/>
      <c r="R26" s="46"/>
      <c r="S26" s="81">
        <v>12.2</v>
      </c>
      <c r="T26" s="46"/>
      <c r="U26" s="81">
        <v>14.5</v>
      </c>
      <c r="V26" s="46"/>
      <c r="W26" s="81">
        <v>14.5</v>
      </c>
      <c r="X26" s="47"/>
      <c r="Y26" s="47"/>
      <c r="Z26" s="47"/>
      <c r="AA26" s="46"/>
      <c r="AB26" s="3">
        <v>14.5</v>
      </c>
      <c r="AC26" s="50">
        <v>14.5</v>
      </c>
      <c r="AD26" s="47"/>
      <c r="AE26" s="46"/>
      <c r="AF26" s="4">
        <v>14.5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3.1</v>
      </c>
      <c r="K28" s="46"/>
      <c r="L28" s="81">
        <v>3.1</v>
      </c>
      <c r="M28" s="46"/>
      <c r="N28" s="81">
        <v>3.1</v>
      </c>
      <c r="O28" s="46"/>
      <c r="P28" s="81">
        <v>3.1</v>
      </c>
      <c r="Q28" s="47"/>
      <c r="R28" s="46"/>
      <c r="S28" s="81">
        <v>3.1</v>
      </c>
      <c r="T28" s="46"/>
      <c r="U28" s="81">
        <v>3.1</v>
      </c>
      <c r="V28" s="46"/>
      <c r="W28" s="81">
        <v>3.1</v>
      </c>
      <c r="X28" s="47"/>
      <c r="Y28" s="47"/>
      <c r="Z28" s="47"/>
      <c r="AA28" s="46"/>
      <c r="AB28" s="3">
        <v>3.1</v>
      </c>
      <c r="AC28" s="50">
        <v>3.1</v>
      </c>
      <c r="AD28" s="47"/>
      <c r="AE28" s="46"/>
      <c r="AF28" s="4">
        <v>3.1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0.99099999999999999</v>
      </c>
      <c r="O31" s="46"/>
      <c r="P31" s="83">
        <v>0.99099999999999999</v>
      </c>
      <c r="Q31" s="47"/>
      <c r="R31" s="46"/>
      <c r="S31" s="83">
        <v>0.99099999999999999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7.1</v>
      </c>
      <c r="K32" s="46"/>
      <c r="L32" s="81">
        <v>7.1</v>
      </c>
      <c r="M32" s="46"/>
      <c r="N32" s="81">
        <v>7.1</v>
      </c>
      <c r="O32" s="46"/>
      <c r="P32" s="81">
        <v>7.1</v>
      </c>
      <c r="Q32" s="47"/>
      <c r="R32" s="46"/>
      <c r="S32" s="81">
        <v>7.1</v>
      </c>
      <c r="T32" s="46"/>
      <c r="U32" s="81">
        <v>7.5</v>
      </c>
      <c r="V32" s="46"/>
      <c r="W32" s="81">
        <v>7.5</v>
      </c>
      <c r="X32" s="47"/>
      <c r="Y32" s="47"/>
      <c r="Z32" s="47"/>
      <c r="AA32" s="46"/>
      <c r="AB32" s="3">
        <v>7.5</v>
      </c>
      <c r="AC32" s="50">
        <v>7.5</v>
      </c>
      <c r="AD32" s="47"/>
      <c r="AE32" s="46"/>
      <c r="AF32" s="4">
        <v>7.5</v>
      </c>
    </row>
    <row r="33" spans="5:32" ht="13.15" customHeight="1" x14ac:dyDescent="0.25">
      <c r="E33" s="51" t="s">
        <v>331</v>
      </c>
      <c r="F33" s="47"/>
      <c r="G33" s="47"/>
      <c r="H33" s="47"/>
      <c r="I33" s="49"/>
      <c r="J33" s="82">
        <v>2.9</v>
      </c>
      <c r="K33" s="46"/>
      <c r="L33" s="82">
        <v>2.9</v>
      </c>
      <c r="M33" s="46"/>
      <c r="N33" s="82">
        <v>2.9</v>
      </c>
      <c r="O33" s="46"/>
      <c r="P33" s="82">
        <v>2.9</v>
      </c>
      <c r="Q33" s="47"/>
      <c r="R33" s="46"/>
      <c r="S33" s="82">
        <v>2.9</v>
      </c>
      <c r="T33" s="46"/>
      <c r="U33" s="82">
        <v>2.9</v>
      </c>
      <c r="V33" s="46"/>
      <c r="W33" s="82">
        <v>2.9</v>
      </c>
      <c r="X33" s="47"/>
      <c r="Y33" s="47"/>
      <c r="Z33" s="47"/>
      <c r="AA33" s="46"/>
      <c r="AB33" s="9">
        <v>2.9</v>
      </c>
      <c r="AC33" s="52">
        <v>2.9</v>
      </c>
      <c r="AD33" s="47"/>
      <c r="AE33" s="46"/>
      <c r="AF33" s="10">
        <v>2.9</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1138</v>
      </c>
      <c r="K35" s="46"/>
      <c r="L35" s="80" t="s">
        <v>1138</v>
      </c>
      <c r="M35" s="46"/>
      <c r="N35" s="80" t="s">
        <v>1138</v>
      </c>
      <c r="O35" s="46"/>
      <c r="P35" s="80" t="s">
        <v>1138</v>
      </c>
      <c r="Q35" s="47"/>
      <c r="R35" s="46"/>
      <c r="S35" s="80" t="s">
        <v>1138</v>
      </c>
      <c r="T35" s="46"/>
      <c r="U35" s="80" t="s">
        <v>1138</v>
      </c>
      <c r="V35" s="46"/>
      <c r="W35" s="80" t="s">
        <v>1138</v>
      </c>
      <c r="X35" s="47"/>
      <c r="Y35" s="47"/>
      <c r="Z35" s="47"/>
      <c r="AA35" s="46"/>
      <c r="AB35" s="5" t="s">
        <v>1138</v>
      </c>
      <c r="AC35" s="45" t="s">
        <v>1138</v>
      </c>
      <c r="AD35" s="47"/>
      <c r="AE35" s="46"/>
      <c r="AF35" s="6" t="s">
        <v>1138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CR4tD0kKxENlIfZlz4LbBYHV3qQ3loYetSkWMXqTZhX8dJroaojOdyQ60f01uDj4CWDfbZoKhShoGXcMLAz7Q==" saltValue="0Z0AgEq1kx60//ycYzCSR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10BCCF9-12DC-4C84-B7DC-E1F9B9094C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WAND - Wandoan (33/22kV)</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dimension ref="A1:AK53"/>
  <sheetViews>
    <sheetView showGridLines="0" topLeftCell="A25"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1889</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1890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1891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61.3</v>
      </c>
      <c r="K26" s="46"/>
      <c r="L26" s="81">
        <v>61.3</v>
      </c>
      <c r="M26" s="46"/>
      <c r="N26" s="81">
        <v>61.3</v>
      </c>
      <c r="O26" s="46"/>
      <c r="P26" s="81">
        <v>61.3</v>
      </c>
      <c r="Q26" s="47"/>
      <c r="R26" s="46"/>
      <c r="S26" s="81">
        <v>61.3</v>
      </c>
      <c r="T26" s="46"/>
      <c r="U26" s="81">
        <v>65</v>
      </c>
      <c r="V26" s="46"/>
      <c r="W26" s="81">
        <v>65</v>
      </c>
      <c r="X26" s="47"/>
      <c r="Y26" s="47"/>
      <c r="Z26" s="47"/>
      <c r="AA26" s="46"/>
      <c r="AB26" s="3">
        <v>65</v>
      </c>
      <c r="AC26" s="50">
        <v>65</v>
      </c>
      <c r="AD26" s="47"/>
      <c r="AE26" s="46"/>
      <c r="AF26" s="4">
        <v>65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28.2</v>
      </c>
      <c r="K28" s="46"/>
      <c r="L28" s="81">
        <v>28.1</v>
      </c>
      <c r="M28" s="46"/>
      <c r="N28" s="81">
        <v>27.7</v>
      </c>
      <c r="O28" s="46"/>
      <c r="P28" s="81">
        <v>27.5</v>
      </c>
      <c r="Q28" s="47"/>
      <c r="R28" s="46"/>
      <c r="S28" s="81">
        <v>27.5</v>
      </c>
      <c r="T28" s="46"/>
      <c r="U28" s="81">
        <v>27.5</v>
      </c>
      <c r="V28" s="46"/>
      <c r="W28" s="81">
        <v>27.1</v>
      </c>
      <c r="X28" s="47"/>
      <c r="Y28" s="47"/>
      <c r="Z28" s="47"/>
      <c r="AA28" s="46"/>
      <c r="AB28" s="3">
        <v>26.7</v>
      </c>
      <c r="AC28" s="50">
        <v>26.5</v>
      </c>
      <c r="AD28" s="47"/>
      <c r="AE28" s="46"/>
      <c r="AF28" s="4">
        <v>26.6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0.98399999999999999</v>
      </c>
      <c r="M31" s="46"/>
      <c r="N31" s="83">
        <v>0.98399999999999999</v>
      </c>
      <c r="O31" s="46"/>
      <c r="P31" s="83">
        <v>0.98399999999999999</v>
      </c>
      <c r="Q31" s="47"/>
      <c r="R31" s="46"/>
      <c r="S31" s="83">
        <v>0.98399999999999999</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34.299999999999997</v>
      </c>
      <c r="K32" s="46"/>
      <c r="L32" s="81">
        <v>34.299999999999997</v>
      </c>
      <c r="M32" s="46"/>
      <c r="N32" s="81">
        <v>34.299999999999997</v>
      </c>
      <c r="O32" s="46"/>
      <c r="P32" s="81">
        <v>34.299999999999997</v>
      </c>
      <c r="Q32" s="47"/>
      <c r="R32" s="46"/>
      <c r="S32" s="81">
        <v>34.299999999999997</v>
      </c>
      <c r="T32" s="46"/>
      <c r="U32" s="81">
        <v>36.5</v>
      </c>
      <c r="V32" s="46"/>
      <c r="W32" s="81">
        <v>36.5</v>
      </c>
      <c r="X32" s="47"/>
      <c r="Y32" s="47"/>
      <c r="Z32" s="47"/>
      <c r="AA32" s="46"/>
      <c r="AB32" s="3">
        <v>36.5</v>
      </c>
      <c r="AC32" s="50">
        <v>36.5</v>
      </c>
      <c r="AD32" s="47"/>
      <c r="AE32" s="46"/>
      <c r="AF32" s="4">
        <v>36.5</v>
      </c>
    </row>
    <row r="33" spans="5:37" ht="13.15" customHeight="1" x14ac:dyDescent="0.25">
      <c r="E33" s="51" t="s">
        <v>331</v>
      </c>
      <c r="F33" s="47"/>
      <c r="G33" s="47"/>
      <c r="H33" s="47"/>
      <c r="I33" s="49"/>
      <c r="J33" s="82">
        <v>27.1</v>
      </c>
      <c r="K33" s="46"/>
      <c r="L33" s="82">
        <v>26.6</v>
      </c>
      <c r="M33" s="46"/>
      <c r="N33" s="82">
        <v>26.2</v>
      </c>
      <c r="O33" s="46"/>
      <c r="P33" s="82">
        <v>26</v>
      </c>
      <c r="Q33" s="47"/>
      <c r="R33" s="46"/>
      <c r="S33" s="82">
        <v>26</v>
      </c>
      <c r="T33" s="46"/>
      <c r="U33" s="82">
        <v>24.7</v>
      </c>
      <c r="V33" s="46"/>
      <c r="W33" s="82">
        <v>24.4</v>
      </c>
      <c r="X33" s="47"/>
      <c r="Y33" s="47"/>
      <c r="Z33" s="47"/>
      <c r="AA33" s="46"/>
      <c r="AB33" s="9">
        <v>24</v>
      </c>
      <c r="AC33" s="52">
        <v>23.8</v>
      </c>
      <c r="AD33" s="47"/>
      <c r="AE33" s="46"/>
      <c r="AF33" s="10">
        <v>23.8</v>
      </c>
    </row>
    <row r="34" spans="5:37" ht="20.25" customHeight="1" x14ac:dyDescent="0.25">
      <c r="E34" s="48" t="s">
        <v>662</v>
      </c>
      <c r="F34" s="47"/>
      <c r="G34" s="47"/>
      <c r="H34" s="47"/>
      <c r="I34" s="49"/>
      <c r="J34" s="80">
        <v>1.4</v>
      </c>
      <c r="K34" s="46"/>
      <c r="L34" s="80">
        <v>1.3</v>
      </c>
      <c r="M34" s="46"/>
      <c r="N34" s="80">
        <v>1.3</v>
      </c>
      <c r="O34" s="46"/>
      <c r="P34" s="80">
        <v>1.3</v>
      </c>
      <c r="Q34" s="47"/>
      <c r="R34" s="46"/>
      <c r="S34" s="80">
        <v>1.3</v>
      </c>
      <c r="T34" s="46"/>
      <c r="U34" s="80">
        <v>1.2</v>
      </c>
      <c r="V34" s="46"/>
      <c r="W34" s="80">
        <v>1.2</v>
      </c>
      <c r="X34" s="47"/>
      <c r="Y34" s="47"/>
      <c r="Z34" s="47"/>
      <c r="AA34" s="46"/>
      <c r="AB34" s="5">
        <v>1.2</v>
      </c>
      <c r="AC34" s="45">
        <v>1.2</v>
      </c>
      <c r="AD34" s="47"/>
      <c r="AE34" s="46"/>
      <c r="AF34" s="6">
        <v>1.2</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ek8RELi21KWTTa94GGW5NIZCKUFu2zYQrb5fIym2ZzPyyfmccyYBuI4kL2ieufCrG4xs6tRcIL4GEqUQ6GMyw==" saltValue="Bhip8KwTKDbCwvEooZNyl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5840EDA-CE38-4F45-A227-436C630565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WEBU - West Bundaberg (66/11kV)</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dimension ref="A1:AK53"/>
  <sheetViews>
    <sheetView showGridLines="0" topLeftCell="A25"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1892</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1893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14.6</v>
      </c>
      <c r="K26" s="46"/>
      <c r="L26" s="81">
        <v>14.6</v>
      </c>
      <c r="M26" s="46"/>
      <c r="N26" s="81">
        <v>14.6</v>
      </c>
      <c r="O26" s="46"/>
      <c r="P26" s="81">
        <v>14.6</v>
      </c>
      <c r="Q26" s="47"/>
      <c r="R26" s="46"/>
      <c r="S26" s="81">
        <v>14.6</v>
      </c>
      <c r="T26" s="46"/>
      <c r="U26" s="81">
        <v>17.5</v>
      </c>
      <c r="V26" s="46"/>
      <c r="W26" s="81">
        <v>17.5</v>
      </c>
      <c r="X26" s="47"/>
      <c r="Y26" s="47"/>
      <c r="Z26" s="47"/>
      <c r="AA26" s="46"/>
      <c r="AB26" s="3">
        <v>17.5</v>
      </c>
      <c r="AC26" s="50">
        <v>17.5</v>
      </c>
      <c r="AD26" s="47"/>
      <c r="AE26" s="46"/>
      <c r="AF26" s="4">
        <v>17.5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v>
      </c>
      <c r="K28" s="46"/>
      <c r="L28" s="81">
        <v>5.0999999999999996</v>
      </c>
      <c r="M28" s="46"/>
      <c r="N28" s="81">
        <v>5</v>
      </c>
      <c r="O28" s="46"/>
      <c r="P28" s="81">
        <v>5</v>
      </c>
      <c r="Q28" s="47"/>
      <c r="R28" s="46"/>
      <c r="S28" s="81">
        <v>5</v>
      </c>
      <c r="T28" s="46"/>
      <c r="U28" s="81">
        <v>5.2</v>
      </c>
      <c r="V28" s="46"/>
      <c r="W28" s="81">
        <v>5.2</v>
      </c>
      <c r="X28" s="47"/>
      <c r="Y28" s="47"/>
      <c r="Z28" s="47"/>
      <c r="AA28" s="46"/>
      <c r="AB28" s="3">
        <v>5.2</v>
      </c>
      <c r="AC28" s="50">
        <v>5.2</v>
      </c>
      <c r="AD28" s="47"/>
      <c r="AE28" s="46"/>
      <c r="AF28" s="4">
        <v>5.2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0.96199999999999997</v>
      </c>
      <c r="K31" s="46"/>
      <c r="L31" s="83">
        <v>0.96199999999999997</v>
      </c>
      <c r="M31" s="46"/>
      <c r="N31" s="83">
        <v>0.96199999999999997</v>
      </c>
      <c r="O31" s="46"/>
      <c r="P31" s="83">
        <v>0.96199999999999997</v>
      </c>
      <c r="Q31" s="47"/>
      <c r="R31" s="46"/>
      <c r="S31" s="83">
        <v>0.96199999999999997</v>
      </c>
      <c r="T31" s="46"/>
      <c r="U31" s="83">
        <v>0.97299999999999998</v>
      </c>
      <c r="V31" s="46"/>
      <c r="W31" s="83">
        <v>0.97299999999999998</v>
      </c>
      <c r="X31" s="47"/>
      <c r="Y31" s="47"/>
      <c r="Z31" s="47"/>
      <c r="AA31" s="46"/>
      <c r="AB31" s="7">
        <v>0.97299999999999998</v>
      </c>
      <c r="AC31" s="53">
        <v>0.97299999999999998</v>
      </c>
      <c r="AD31" s="47"/>
      <c r="AE31" s="46"/>
      <c r="AF31" s="8">
        <v>0.97299999999999998</v>
      </c>
    </row>
    <row r="32" spans="4:32" ht="13.15" customHeight="1" x14ac:dyDescent="0.25">
      <c r="E32" s="48" t="s">
        <v>329</v>
      </c>
      <c r="F32" s="47"/>
      <c r="G32" s="47"/>
      <c r="H32" s="47"/>
      <c r="I32" s="49"/>
      <c r="J32" s="81">
        <v>8.1999999999999993</v>
      </c>
      <c r="K32" s="46"/>
      <c r="L32" s="81">
        <v>8.1999999999999993</v>
      </c>
      <c r="M32" s="46"/>
      <c r="N32" s="81">
        <v>8.1999999999999993</v>
      </c>
      <c r="O32" s="46"/>
      <c r="P32" s="81">
        <v>8.1999999999999993</v>
      </c>
      <c r="Q32" s="47"/>
      <c r="R32" s="46"/>
      <c r="S32" s="81">
        <v>8.1999999999999993</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7" ht="13.15" customHeight="1" x14ac:dyDescent="0.25">
      <c r="E33" s="51" t="s">
        <v>331</v>
      </c>
      <c r="F33" s="47"/>
      <c r="G33" s="47"/>
      <c r="H33" s="47"/>
      <c r="I33" s="49"/>
      <c r="J33" s="82">
        <v>4.8</v>
      </c>
      <c r="K33" s="46"/>
      <c r="L33" s="82">
        <v>4.7</v>
      </c>
      <c r="M33" s="46"/>
      <c r="N33" s="82">
        <v>4.7</v>
      </c>
      <c r="O33" s="46"/>
      <c r="P33" s="82">
        <v>4.5999999999999996</v>
      </c>
      <c r="Q33" s="47"/>
      <c r="R33" s="46"/>
      <c r="S33" s="82">
        <v>4.7</v>
      </c>
      <c r="T33" s="46"/>
      <c r="U33" s="82">
        <v>4.9000000000000004</v>
      </c>
      <c r="V33" s="46"/>
      <c r="W33" s="82">
        <v>4.9000000000000004</v>
      </c>
      <c r="X33" s="47"/>
      <c r="Y33" s="47"/>
      <c r="Z33" s="47"/>
      <c r="AA33" s="46"/>
      <c r="AB33" s="9">
        <v>4.8</v>
      </c>
      <c r="AC33" s="52">
        <v>4.8</v>
      </c>
      <c r="AD33" s="47"/>
      <c r="AE33" s="46"/>
      <c r="AF33" s="10">
        <v>4.9000000000000004</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1896</v>
      </c>
      <c r="K35" s="46"/>
      <c r="L35" s="80" t="s">
        <v>1896</v>
      </c>
      <c r="M35" s="46"/>
      <c r="N35" s="80" t="s">
        <v>1896</v>
      </c>
      <c r="O35" s="46"/>
      <c r="P35" s="80" t="s">
        <v>1896</v>
      </c>
      <c r="Q35" s="47"/>
      <c r="R35" s="46"/>
      <c r="S35" s="80" t="s">
        <v>1896</v>
      </c>
      <c r="T35" s="46"/>
      <c r="U35" s="80" t="s">
        <v>1896</v>
      </c>
      <c r="V35" s="46"/>
      <c r="W35" s="80" t="s">
        <v>1896</v>
      </c>
      <c r="X35" s="47"/>
      <c r="Y35" s="47"/>
      <c r="Z35" s="47"/>
      <c r="AA35" s="46"/>
      <c r="AB35" s="5" t="s">
        <v>1896</v>
      </c>
      <c r="AC35" s="45" t="s">
        <v>1896</v>
      </c>
      <c r="AD35" s="47"/>
      <c r="AE35" s="46"/>
      <c r="AF35" s="6" t="s">
        <v>1896</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12.55</v>
      </c>
      <c r="K43" s="46"/>
      <c r="L43" s="81">
        <v>12.55</v>
      </c>
      <c r="M43" s="46"/>
      <c r="N43" s="81">
        <v>12.55</v>
      </c>
      <c r="O43" s="46"/>
      <c r="P43" s="81">
        <v>12.55</v>
      </c>
      <c r="Q43" s="47"/>
      <c r="R43" s="46"/>
      <c r="S43" s="81">
        <v>12.55</v>
      </c>
      <c r="T43" s="46"/>
      <c r="U43" s="81">
        <v>12.55</v>
      </c>
      <c r="V43" s="46"/>
      <c r="W43" s="81">
        <v>12.55</v>
      </c>
      <c r="X43" s="47"/>
      <c r="Y43" s="47"/>
      <c r="Z43" s="47"/>
      <c r="AA43" s="46"/>
      <c r="AB43" s="3">
        <v>12.55</v>
      </c>
      <c r="AC43" s="50">
        <v>12.55</v>
      </c>
      <c r="AD43" s="47"/>
      <c r="AE43" s="46"/>
      <c r="AF43" s="4">
        <v>12.55</v>
      </c>
    </row>
    <row r="44" spans="5:37" ht="20.100000000000001" customHeight="1" x14ac:dyDescent="0.25">
      <c r="E44" s="48" t="s">
        <v>310</v>
      </c>
      <c r="F44" s="47"/>
      <c r="G44" s="47"/>
      <c r="H44" s="47"/>
      <c r="I44" s="49"/>
      <c r="J44" s="81">
        <v>6.25</v>
      </c>
      <c r="K44" s="46"/>
      <c r="L44" s="81">
        <v>6.25</v>
      </c>
      <c r="M44" s="46"/>
      <c r="N44" s="81">
        <v>6.25</v>
      </c>
      <c r="O44" s="46"/>
      <c r="P44" s="81">
        <v>6.25</v>
      </c>
      <c r="Q44" s="47"/>
      <c r="R44" s="46"/>
      <c r="S44" s="81">
        <v>6.25</v>
      </c>
      <c r="T44" s="46"/>
      <c r="U44" s="81">
        <v>6.25</v>
      </c>
      <c r="V44" s="46"/>
      <c r="W44" s="81">
        <v>6.25</v>
      </c>
      <c r="X44" s="47"/>
      <c r="Y44" s="47"/>
      <c r="Z44" s="47"/>
      <c r="AA44" s="46"/>
      <c r="AB44" s="3">
        <v>6.25</v>
      </c>
      <c r="AC44" s="50">
        <v>6.25</v>
      </c>
      <c r="AD44" s="47"/>
      <c r="AE44" s="46"/>
      <c r="AF44" s="4">
        <v>6.25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O2uRfamH8NZlQvpsxfDZBiMIdcyYU/SBEKroVgx850P8qZY19oNuRSWpELL4gCmjH7hfKZyvJGpwwlyfp3o/g==" saltValue="FJm36cEB2tgnExoFJwrIU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D459432-CCA0-47B1-9704-9166F0BDE23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WEDA - West Dalby (33/11kV)</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AK53"/>
  <sheetViews>
    <sheetView showGridLines="0" topLeftCell="A27" zoomScale="160" zoomScaleNormal="160"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1897</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1539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1898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1899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38.700000000000003</v>
      </c>
      <c r="K26" s="46"/>
      <c r="L26" s="81">
        <v>38.700000000000003</v>
      </c>
      <c r="M26" s="46"/>
      <c r="N26" s="81">
        <v>38.700000000000003</v>
      </c>
      <c r="O26" s="46"/>
      <c r="P26" s="81">
        <v>38.700000000000003</v>
      </c>
      <c r="Q26" s="47"/>
      <c r="R26" s="46"/>
      <c r="S26" s="81">
        <v>38.700000000000003</v>
      </c>
      <c r="T26" s="46"/>
      <c r="U26" s="81">
        <v>40.9</v>
      </c>
      <c r="V26" s="46"/>
      <c r="W26" s="81">
        <v>40.9</v>
      </c>
      <c r="X26" s="47"/>
      <c r="Y26" s="47"/>
      <c r="Z26" s="47"/>
      <c r="AA26" s="46"/>
      <c r="AB26" s="3">
        <v>40.9</v>
      </c>
      <c r="AC26" s="50">
        <v>40.9</v>
      </c>
      <c r="AD26" s="47"/>
      <c r="AE26" s="46"/>
      <c r="AF26" s="4">
        <v>40.9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21</v>
      </c>
      <c r="K28" s="46"/>
      <c r="L28" s="81">
        <v>20.8</v>
      </c>
      <c r="M28" s="46"/>
      <c r="N28" s="81">
        <v>20.7</v>
      </c>
      <c r="O28" s="46"/>
      <c r="P28" s="81">
        <v>20.7</v>
      </c>
      <c r="Q28" s="47"/>
      <c r="R28" s="46"/>
      <c r="S28" s="81">
        <v>20.9</v>
      </c>
      <c r="T28" s="46"/>
      <c r="U28" s="81">
        <v>11.5</v>
      </c>
      <c r="V28" s="46"/>
      <c r="W28" s="81">
        <v>11.4</v>
      </c>
      <c r="X28" s="47"/>
      <c r="Y28" s="47"/>
      <c r="Z28" s="47"/>
      <c r="AA28" s="46"/>
      <c r="AB28" s="3">
        <v>11.3</v>
      </c>
      <c r="AC28" s="50">
        <v>11.3</v>
      </c>
      <c r="AD28" s="47"/>
      <c r="AE28" s="46"/>
      <c r="AF28" s="4">
        <v>11.4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0.98799999999999999</v>
      </c>
      <c r="K31" s="46"/>
      <c r="L31" s="83">
        <v>0.98799999999999999</v>
      </c>
      <c r="M31" s="46"/>
      <c r="N31" s="83">
        <v>0.98799999999999999</v>
      </c>
      <c r="O31" s="46"/>
      <c r="P31" s="83">
        <v>0.98799999999999999</v>
      </c>
      <c r="Q31" s="47"/>
      <c r="R31" s="46"/>
      <c r="S31" s="83">
        <v>0.98799999999999999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22.3</v>
      </c>
      <c r="K32" s="46"/>
      <c r="L32" s="81">
        <v>22.3</v>
      </c>
      <c r="M32" s="46"/>
      <c r="N32" s="81">
        <v>22.3</v>
      </c>
      <c r="O32" s="46"/>
      <c r="P32" s="81">
        <v>22.3</v>
      </c>
      <c r="Q32" s="47"/>
      <c r="R32" s="46"/>
      <c r="S32" s="81">
        <v>22.3</v>
      </c>
      <c r="T32" s="46"/>
      <c r="U32" s="81">
        <v>23.4</v>
      </c>
      <c r="V32" s="46"/>
      <c r="W32" s="81">
        <v>23.4</v>
      </c>
      <c r="X32" s="47"/>
      <c r="Y32" s="47"/>
      <c r="Z32" s="47"/>
      <c r="AA32" s="46"/>
      <c r="AB32" s="3">
        <v>23.4</v>
      </c>
      <c r="AC32" s="50">
        <v>23.4</v>
      </c>
      <c r="AD32" s="47"/>
      <c r="AE32" s="46"/>
      <c r="AF32" s="4">
        <v>23.4</v>
      </c>
    </row>
    <row r="33" spans="5:37" ht="13.15" customHeight="1" x14ac:dyDescent="0.25">
      <c r="E33" s="51" t="s">
        <v>331</v>
      </c>
      <c r="F33" s="47"/>
      <c r="G33" s="47"/>
      <c r="H33" s="47"/>
      <c r="I33" s="49"/>
      <c r="J33" s="82">
        <v>18.8</v>
      </c>
      <c r="K33" s="46"/>
      <c r="L33" s="82">
        <v>18.600000000000001</v>
      </c>
      <c r="M33" s="46"/>
      <c r="N33" s="82">
        <v>18.600000000000001</v>
      </c>
      <c r="O33" s="46"/>
      <c r="P33" s="82">
        <v>18.600000000000001</v>
      </c>
      <c r="Q33" s="47"/>
      <c r="R33" s="46"/>
      <c r="S33" s="82">
        <v>18.8</v>
      </c>
      <c r="T33" s="46"/>
      <c r="U33" s="82">
        <v>11.2</v>
      </c>
      <c r="V33" s="46"/>
      <c r="W33" s="82">
        <v>11.1</v>
      </c>
      <c r="X33" s="47"/>
      <c r="Y33" s="47"/>
      <c r="Z33" s="47"/>
      <c r="AA33" s="46"/>
      <c r="AB33" s="9">
        <v>11.1</v>
      </c>
      <c r="AC33" s="52">
        <v>11.1</v>
      </c>
      <c r="AD33" s="47"/>
      <c r="AE33" s="46"/>
      <c r="AF33" s="10">
        <v>11.1</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SixJ//Ol1vyezeTvm+K+F7qyXuxQcgkXWGSw66dO41oqrUePfXJZ2QUwjjgJ62sSSwM5EtCb2UDmqZcgD1UrQ==" saltValue="0cB/HFLJ56xCcpuP2CFxG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EFB0A09-5C7A-47E9-B274-F8532000DE6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WEMA - West Mackay (33/11kV)</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AK53"/>
  <sheetViews>
    <sheetView showGridLines="0" topLeftCell="A29" zoomScale="145" zoomScaleNormal="145" workbookViewId="0">
      <selection activeCell="AK43" sqref="AK43:AO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1900</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1550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1901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1902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31.4</v>
      </c>
      <c r="K26" s="46"/>
      <c r="L26" s="81">
        <v>31.4</v>
      </c>
      <c r="M26" s="46"/>
      <c r="N26" s="81">
        <v>31.4</v>
      </c>
      <c r="O26" s="46"/>
      <c r="P26" s="81">
        <v>31.4</v>
      </c>
      <c r="Q26" s="47"/>
      <c r="R26" s="46"/>
      <c r="S26" s="81">
        <v>31.4</v>
      </c>
      <c r="T26" s="46"/>
      <c r="U26" s="81">
        <v>36.200000000000003</v>
      </c>
      <c r="V26" s="46"/>
      <c r="W26" s="81">
        <v>36.200000000000003</v>
      </c>
      <c r="X26" s="47"/>
      <c r="Y26" s="47"/>
      <c r="Z26" s="47"/>
      <c r="AA26" s="46"/>
      <c r="AB26" s="3">
        <v>36.200000000000003</v>
      </c>
      <c r="AC26" s="50">
        <v>36.200000000000003</v>
      </c>
      <c r="AD26" s="47"/>
      <c r="AE26" s="46"/>
      <c r="AF26" s="4">
        <v>36.200000000000003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19.3</v>
      </c>
      <c r="K28" s="46"/>
      <c r="L28" s="81">
        <v>19</v>
      </c>
      <c r="M28" s="46"/>
      <c r="N28" s="81">
        <v>18.899999999999999</v>
      </c>
      <c r="O28" s="46"/>
      <c r="P28" s="81">
        <v>18.899999999999999</v>
      </c>
      <c r="Q28" s="47"/>
      <c r="R28" s="46"/>
      <c r="S28" s="81">
        <v>19</v>
      </c>
      <c r="T28" s="46"/>
      <c r="U28" s="81">
        <v>23.2</v>
      </c>
      <c r="V28" s="46"/>
      <c r="W28" s="81">
        <v>23</v>
      </c>
      <c r="X28" s="47"/>
      <c r="Y28" s="47"/>
      <c r="Z28" s="47"/>
      <c r="AA28" s="46"/>
      <c r="AB28" s="3">
        <v>22.9</v>
      </c>
      <c r="AC28" s="50">
        <v>22.8</v>
      </c>
      <c r="AD28" s="47"/>
      <c r="AE28" s="46"/>
      <c r="AF28" s="4">
        <v>22.8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v>
      </c>
      <c r="K31" s="46"/>
      <c r="L31" s="83">
        <v>0.98</v>
      </c>
      <c r="M31" s="46"/>
      <c r="N31" s="83">
        <v>0.98</v>
      </c>
      <c r="O31" s="46"/>
      <c r="P31" s="83">
        <v>0.98</v>
      </c>
      <c r="Q31" s="47"/>
      <c r="R31" s="46"/>
      <c r="S31" s="83">
        <v>0.98</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23.8</v>
      </c>
      <c r="K32" s="46"/>
      <c r="L32" s="81">
        <v>23.8</v>
      </c>
      <c r="M32" s="46"/>
      <c r="N32" s="81">
        <v>23.8</v>
      </c>
      <c r="O32" s="46"/>
      <c r="P32" s="81">
        <v>23.8</v>
      </c>
      <c r="Q32" s="47"/>
      <c r="R32" s="46"/>
      <c r="S32" s="81">
        <v>23.8</v>
      </c>
      <c r="T32" s="46"/>
      <c r="U32" s="81">
        <v>26.9</v>
      </c>
      <c r="V32" s="46"/>
      <c r="W32" s="81">
        <v>26.9</v>
      </c>
      <c r="X32" s="47"/>
      <c r="Y32" s="47"/>
      <c r="Z32" s="47"/>
      <c r="AA32" s="46"/>
      <c r="AB32" s="3">
        <v>26.9</v>
      </c>
      <c r="AC32" s="50">
        <v>26.9</v>
      </c>
      <c r="AD32" s="47"/>
      <c r="AE32" s="46"/>
      <c r="AF32" s="4">
        <v>26.9</v>
      </c>
    </row>
    <row r="33" spans="5:37" ht="13.15" customHeight="1" x14ac:dyDescent="0.25">
      <c r="E33" s="51" t="s">
        <v>331</v>
      </c>
      <c r="F33" s="47"/>
      <c r="G33" s="47"/>
      <c r="H33" s="47"/>
      <c r="I33" s="49"/>
      <c r="J33" s="82">
        <v>18.5</v>
      </c>
      <c r="K33" s="46"/>
      <c r="L33" s="82">
        <v>18.3</v>
      </c>
      <c r="M33" s="46"/>
      <c r="N33" s="82">
        <v>18.100000000000001</v>
      </c>
      <c r="O33" s="46"/>
      <c r="P33" s="82">
        <v>18.100000000000001</v>
      </c>
      <c r="Q33" s="47"/>
      <c r="R33" s="46"/>
      <c r="S33" s="82">
        <v>18.2</v>
      </c>
      <c r="T33" s="46"/>
      <c r="U33" s="82">
        <v>22.2</v>
      </c>
      <c r="V33" s="46"/>
      <c r="W33" s="82">
        <v>22</v>
      </c>
      <c r="X33" s="47"/>
      <c r="Y33" s="47"/>
      <c r="Z33" s="47"/>
      <c r="AA33" s="46"/>
      <c r="AB33" s="9">
        <v>21.9</v>
      </c>
      <c r="AC33" s="52">
        <v>21.8</v>
      </c>
      <c r="AD33" s="47"/>
      <c r="AE33" s="46"/>
      <c r="AF33" s="10">
        <v>21.8</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1.1000000000000001</v>
      </c>
      <c r="V34" s="46"/>
      <c r="W34" s="80">
        <v>1.1000000000000001</v>
      </c>
      <c r="X34" s="47"/>
      <c r="Y34" s="47"/>
      <c r="Z34" s="47"/>
      <c r="AA34" s="46"/>
      <c r="AB34" s="5">
        <v>1.1000000000000001</v>
      </c>
      <c r="AC34" s="45">
        <v>1.1000000000000001</v>
      </c>
      <c r="AD34" s="47"/>
      <c r="AE34" s="46"/>
      <c r="AF34" s="6">
        <v>1.1000000000000001</v>
      </c>
    </row>
    <row r="35" spans="5:37"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24.9</v>
      </c>
      <c r="K43" s="46"/>
      <c r="L43" s="81">
        <v>24.9</v>
      </c>
      <c r="M43" s="46"/>
      <c r="N43" s="81">
        <v>24.9</v>
      </c>
      <c r="O43" s="46"/>
      <c r="P43" s="81">
        <v>24.9</v>
      </c>
      <c r="Q43" s="47"/>
      <c r="R43" s="46"/>
      <c r="S43" s="81">
        <v>24.9</v>
      </c>
      <c r="T43" s="46"/>
      <c r="U43" s="81">
        <v>24.9</v>
      </c>
      <c r="V43" s="46"/>
      <c r="W43" s="81">
        <v>24.9</v>
      </c>
      <c r="X43" s="47"/>
      <c r="Y43" s="47"/>
      <c r="Z43" s="47"/>
      <c r="AA43" s="46"/>
      <c r="AB43" s="3">
        <v>24</v>
      </c>
      <c r="AC43" s="50">
        <v>24.9</v>
      </c>
      <c r="AD43" s="47"/>
      <c r="AE43" s="46"/>
      <c r="AF43" s="4">
        <v>24.9</v>
      </c>
      <c r="AK43" s="22"/>
    </row>
    <row r="44" spans="5:37" ht="20.100000000000001" customHeight="1" x14ac:dyDescent="0.25">
      <c r="E44" s="48" t="s">
        <v>310</v>
      </c>
      <c r="F44" s="47"/>
      <c r="G44" s="47"/>
      <c r="H44" s="47"/>
      <c r="I44" s="49"/>
      <c r="J44" s="81">
        <v>16.600000000000001</v>
      </c>
      <c r="K44" s="46"/>
      <c r="L44" s="81">
        <v>16.600000000000001</v>
      </c>
      <c r="M44" s="46"/>
      <c r="N44" s="81">
        <v>16.600000000000001</v>
      </c>
      <c r="O44" s="46"/>
      <c r="P44" s="81">
        <v>16.600000000000001</v>
      </c>
      <c r="Q44" s="47"/>
      <c r="R44" s="46"/>
      <c r="S44" s="81">
        <v>16.600000000000001</v>
      </c>
      <c r="T44" s="46"/>
      <c r="U44" s="81">
        <v>16.600000000000001</v>
      </c>
      <c r="V44" s="46"/>
      <c r="W44" s="81">
        <v>16.600000000000001</v>
      </c>
      <c r="X44" s="47"/>
      <c r="Y44" s="47"/>
      <c r="Z44" s="47"/>
      <c r="AA44" s="46"/>
      <c r="AB44" s="3">
        <v>16.600000000000001</v>
      </c>
      <c r="AC44" s="50">
        <v>16.600000000000001</v>
      </c>
      <c r="AD44" s="47"/>
      <c r="AE44" s="46"/>
      <c r="AF44" s="4">
        <v>16.600000000000001</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pM32qS7Ntmc5LDlGDAejmBwyapWd2ciyri+vYXISiFfxicOGlYlbGxCDaKkLYE8GcD7jQSUd4M9bOZ5TWjejA==" saltValue="YpwfOaf33K8Y0ji/QetxT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CB4B81D-DF23-452A-9047-BAC3A12BD6A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WETO - West Toowoomba (33/11kV)</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AJ53"/>
  <sheetViews>
    <sheetView showGridLines="0" topLeftCell="A2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1903</v>
      </c>
      <c r="J3" s="69"/>
      <c r="K3" s="69"/>
      <c r="L3" s="69"/>
      <c r="M3" s="69"/>
      <c r="N3" s="69"/>
      <c r="O3" s="69"/>
      <c r="P3" s="69"/>
      <c r="Q3" s="69"/>
      <c r="R3" s="69"/>
      <c r="S3" s="69"/>
      <c r="V3" s="71" t="s">
        <v>645</v>
      </c>
      <c r="W3" s="69"/>
      <c r="Y3" s="72" t="s">
        <v>677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1703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1904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27</v>
      </c>
      <c r="K26" s="46"/>
      <c r="L26" s="81">
        <v>27</v>
      </c>
      <c r="M26" s="46"/>
      <c r="N26" s="81">
        <v>27</v>
      </c>
      <c r="O26" s="46"/>
      <c r="P26" s="81">
        <v>27</v>
      </c>
      <c r="Q26" s="47"/>
      <c r="R26" s="46"/>
      <c r="S26" s="81">
        <v>27</v>
      </c>
      <c r="T26" s="46"/>
      <c r="U26" s="81">
        <v>30</v>
      </c>
      <c r="V26" s="46"/>
      <c r="W26" s="81">
        <v>30</v>
      </c>
      <c r="X26" s="47"/>
      <c r="Y26" s="47"/>
      <c r="Z26" s="47"/>
      <c r="AA26" s="46"/>
      <c r="AB26" s="3">
        <v>30</v>
      </c>
      <c r="AC26" s="50">
        <v>30</v>
      </c>
      <c r="AD26" s="47"/>
      <c r="AE26" s="46"/>
      <c r="AF26" s="4">
        <v>30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11.6</v>
      </c>
      <c r="K28" s="46"/>
      <c r="L28" s="81">
        <v>11.6</v>
      </c>
      <c r="M28" s="46"/>
      <c r="N28" s="81">
        <v>11.5</v>
      </c>
      <c r="O28" s="46"/>
      <c r="P28" s="81">
        <v>11.6</v>
      </c>
      <c r="Q28" s="47"/>
      <c r="R28" s="46"/>
      <c r="S28" s="81">
        <v>11.7</v>
      </c>
      <c r="T28" s="46"/>
      <c r="U28" s="81">
        <v>13.3</v>
      </c>
      <c r="V28" s="46"/>
      <c r="W28" s="81">
        <v>13.2</v>
      </c>
      <c r="X28" s="47"/>
      <c r="Y28" s="47"/>
      <c r="Z28" s="47"/>
      <c r="AA28" s="46"/>
      <c r="AB28" s="3">
        <v>13.2</v>
      </c>
      <c r="AC28" s="50">
        <v>13.3</v>
      </c>
      <c r="AD28" s="47"/>
      <c r="AE28" s="46"/>
      <c r="AF28" s="4">
        <v>13.3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0.98299999999999998</v>
      </c>
      <c r="K31" s="46"/>
      <c r="L31" s="83">
        <v>0.98299999999999998</v>
      </c>
      <c r="M31" s="46"/>
      <c r="N31" s="83">
        <v>0.98299999999999998</v>
      </c>
      <c r="O31" s="46"/>
      <c r="P31" s="83">
        <v>0.98299999999999998</v>
      </c>
      <c r="Q31" s="47"/>
      <c r="R31" s="46"/>
      <c r="S31" s="83">
        <v>0.98299999999999998</v>
      </c>
      <c r="T31" s="46"/>
      <c r="U31" s="83">
        <v>0.98599999999999999</v>
      </c>
      <c r="V31" s="46"/>
      <c r="W31" s="83">
        <v>0.98599999999999999</v>
      </c>
      <c r="X31" s="47"/>
      <c r="Y31" s="47"/>
      <c r="Z31" s="47"/>
      <c r="AA31" s="46"/>
      <c r="AB31" s="7">
        <v>0.98599999999999999</v>
      </c>
      <c r="AC31" s="53">
        <v>0.98599999999999999</v>
      </c>
      <c r="AD31" s="47"/>
      <c r="AE31" s="46"/>
      <c r="AF31" s="8">
        <v>0.98599999999999999</v>
      </c>
    </row>
    <row r="32" spans="4:32" ht="13.15" customHeight="1" x14ac:dyDescent="0.25">
      <c r="E32" s="48" t="s">
        <v>329</v>
      </c>
      <c r="F32" s="47"/>
      <c r="G32" s="47"/>
      <c r="H32" s="47"/>
      <c r="I32" s="49"/>
      <c r="J32" s="81">
        <v>15.2</v>
      </c>
      <c r="K32" s="46"/>
      <c r="L32" s="81">
        <v>15.2</v>
      </c>
      <c r="M32" s="46"/>
      <c r="N32" s="81">
        <v>15.2</v>
      </c>
      <c r="O32" s="46"/>
      <c r="P32" s="81">
        <v>15.2</v>
      </c>
      <c r="Q32" s="47"/>
      <c r="R32" s="46"/>
      <c r="S32" s="81">
        <v>15.2</v>
      </c>
      <c r="T32" s="46"/>
      <c r="U32" s="81">
        <v>16.899999999999999</v>
      </c>
      <c r="V32" s="46"/>
      <c r="W32" s="81">
        <v>16.899999999999999</v>
      </c>
      <c r="X32" s="47"/>
      <c r="Y32" s="47"/>
      <c r="Z32" s="47"/>
      <c r="AA32" s="46"/>
      <c r="AB32" s="3">
        <v>16.899999999999999</v>
      </c>
      <c r="AC32" s="50">
        <v>16.899999999999999</v>
      </c>
      <c r="AD32" s="47"/>
      <c r="AE32" s="46"/>
      <c r="AF32" s="4">
        <v>16.899999999999999</v>
      </c>
    </row>
    <row r="33" spans="5:32" ht="13.15" customHeight="1" x14ac:dyDescent="0.25">
      <c r="E33" s="51" t="s">
        <v>331</v>
      </c>
      <c r="F33" s="47"/>
      <c r="G33" s="47"/>
      <c r="H33" s="47"/>
      <c r="I33" s="49"/>
      <c r="J33" s="82">
        <v>10.6</v>
      </c>
      <c r="K33" s="46"/>
      <c r="L33" s="82">
        <v>10.6</v>
      </c>
      <c r="M33" s="46"/>
      <c r="N33" s="82">
        <v>10.5</v>
      </c>
      <c r="O33" s="46"/>
      <c r="P33" s="82">
        <v>10.6</v>
      </c>
      <c r="Q33" s="47"/>
      <c r="R33" s="46"/>
      <c r="S33" s="82">
        <v>10.7</v>
      </c>
      <c r="T33" s="46"/>
      <c r="U33" s="82">
        <v>12.8</v>
      </c>
      <c r="V33" s="46"/>
      <c r="W33" s="82">
        <v>12.7</v>
      </c>
      <c r="X33" s="47"/>
      <c r="Y33" s="47"/>
      <c r="Z33" s="47"/>
      <c r="AA33" s="46"/>
      <c r="AB33" s="9">
        <v>12.7</v>
      </c>
      <c r="AC33" s="52">
        <v>12.7</v>
      </c>
      <c r="AD33" s="47"/>
      <c r="AE33" s="46"/>
      <c r="AF33" s="10">
        <v>12.8</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0.6</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V5D85sQpJJZwbIRtMmRvFZ2ppqwEtaPedurzi1LzmhsNaqkPB+OPiSSMF/UHUeU3+Axa2tLitOo1A9/f1USJQ==" saltValue="UQWCQH2HPtegJxQi76hN3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A242315-BD36-4623-886C-56539BE3EC4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WEWA - West Warwick (33/11kV)</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AJ53"/>
  <sheetViews>
    <sheetView showGridLines="0" topLeftCell="A33" zoomScale="160" zoomScaleNormal="16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1906</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1907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1908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9.4</v>
      </c>
      <c r="K26" s="46"/>
      <c r="L26" s="81">
        <v>9.4</v>
      </c>
      <c r="M26" s="46"/>
      <c r="N26" s="81">
        <v>9.4</v>
      </c>
      <c r="O26" s="46"/>
      <c r="P26" s="81">
        <v>9.4</v>
      </c>
      <c r="Q26" s="47"/>
      <c r="R26" s="46"/>
      <c r="S26" s="81">
        <v>9.4</v>
      </c>
      <c r="T26" s="46"/>
      <c r="U26" s="81">
        <v>10.9</v>
      </c>
      <c r="V26" s="46"/>
      <c r="W26" s="81">
        <v>10.9</v>
      </c>
      <c r="X26" s="47"/>
      <c r="Y26" s="47"/>
      <c r="Z26" s="47"/>
      <c r="AA26" s="46"/>
      <c r="AB26" s="3">
        <v>10.9</v>
      </c>
      <c r="AC26" s="50">
        <v>10.9</v>
      </c>
      <c r="AD26" s="47"/>
      <c r="AE26" s="46"/>
      <c r="AF26" s="4">
        <v>10.9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v>
      </c>
      <c r="K28" s="46"/>
      <c r="L28" s="81">
        <v>2.9</v>
      </c>
      <c r="M28" s="46"/>
      <c r="N28" s="81">
        <v>2.9</v>
      </c>
      <c r="O28" s="46"/>
      <c r="P28" s="81">
        <v>2.9</v>
      </c>
      <c r="Q28" s="47"/>
      <c r="R28" s="46"/>
      <c r="S28" s="81">
        <v>2.9</v>
      </c>
      <c r="T28" s="46"/>
      <c r="U28" s="81">
        <v>2.5</v>
      </c>
      <c r="V28" s="46"/>
      <c r="W28" s="81">
        <v>2.4</v>
      </c>
      <c r="X28" s="47"/>
      <c r="Y28" s="47"/>
      <c r="Z28" s="47"/>
      <c r="AA28" s="46"/>
      <c r="AB28" s="3">
        <v>2.4</v>
      </c>
      <c r="AC28" s="50">
        <v>2.4</v>
      </c>
      <c r="AD28" s="47"/>
      <c r="AE28" s="46"/>
      <c r="AF28" s="4">
        <v>2.2999999999999998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0.98899999999999999</v>
      </c>
      <c r="V31" s="46"/>
      <c r="W31" s="83">
        <v>0.98899999999999999</v>
      </c>
      <c r="X31" s="47"/>
      <c r="Y31" s="47"/>
      <c r="Z31" s="47"/>
      <c r="AA31" s="46"/>
      <c r="AB31" s="7">
        <v>0.98899999999999999</v>
      </c>
      <c r="AC31" s="53">
        <v>0.98899999999999999</v>
      </c>
      <c r="AD31" s="47"/>
      <c r="AE31" s="46"/>
      <c r="AF31" s="8">
        <v>0.98899999999999999</v>
      </c>
    </row>
    <row r="32" spans="4:32" ht="13.15" customHeight="1" x14ac:dyDescent="0.25">
      <c r="E32" s="48" t="s">
        <v>329</v>
      </c>
      <c r="F32" s="47"/>
      <c r="G32" s="47"/>
      <c r="H32" s="47"/>
      <c r="I32" s="49"/>
      <c r="J32" s="81">
        <v>5.4</v>
      </c>
      <c r="K32" s="46"/>
      <c r="L32" s="81">
        <v>5.4</v>
      </c>
      <c r="M32" s="46"/>
      <c r="N32" s="81">
        <v>5.4</v>
      </c>
      <c r="O32" s="46"/>
      <c r="P32" s="81">
        <v>5.4</v>
      </c>
      <c r="Q32" s="47"/>
      <c r="R32" s="46"/>
      <c r="S32" s="81">
        <v>5.4</v>
      </c>
      <c r="T32" s="46"/>
      <c r="U32" s="81">
        <v>6</v>
      </c>
      <c r="V32" s="46"/>
      <c r="W32" s="81">
        <v>6</v>
      </c>
      <c r="X32" s="47"/>
      <c r="Y32" s="47"/>
      <c r="Z32" s="47"/>
      <c r="AA32" s="46"/>
      <c r="AB32" s="3">
        <v>6</v>
      </c>
      <c r="AC32" s="50">
        <v>6</v>
      </c>
      <c r="AD32" s="47"/>
      <c r="AE32" s="46"/>
      <c r="AF32" s="4">
        <v>6</v>
      </c>
    </row>
    <row r="33" spans="5:32" ht="13.15" customHeight="1" x14ac:dyDescent="0.25">
      <c r="E33" s="51" t="s">
        <v>331</v>
      </c>
      <c r="F33" s="47"/>
      <c r="G33" s="47"/>
      <c r="H33" s="47"/>
      <c r="I33" s="49"/>
      <c r="J33" s="82">
        <v>3</v>
      </c>
      <c r="K33" s="46"/>
      <c r="L33" s="82">
        <v>2.9</v>
      </c>
      <c r="M33" s="46"/>
      <c r="N33" s="82">
        <v>2.9</v>
      </c>
      <c r="O33" s="46"/>
      <c r="P33" s="82">
        <v>2.9</v>
      </c>
      <c r="Q33" s="47"/>
      <c r="R33" s="46"/>
      <c r="S33" s="82">
        <v>2.9</v>
      </c>
      <c r="T33" s="46"/>
      <c r="U33" s="82">
        <v>2.2999999999999998</v>
      </c>
      <c r="V33" s="46"/>
      <c r="W33" s="82">
        <v>2.2999999999999998</v>
      </c>
      <c r="X33" s="47"/>
      <c r="Y33" s="47"/>
      <c r="Z33" s="47"/>
      <c r="AA33" s="46"/>
      <c r="AB33" s="9">
        <v>2.2000000000000002</v>
      </c>
      <c r="AC33" s="52">
        <v>2.2000000000000002</v>
      </c>
      <c r="AD33" s="47"/>
      <c r="AE33" s="46"/>
      <c r="AF33" s="10">
        <v>2.2000000000000002</v>
      </c>
    </row>
    <row r="34" spans="5:32" ht="20.25" customHeight="1" x14ac:dyDescent="0.25">
      <c r="E34" s="48" t="s">
        <v>662</v>
      </c>
      <c r="F34" s="47"/>
      <c r="G34" s="47"/>
      <c r="H34" s="47"/>
      <c r="I34" s="49"/>
      <c r="J34" s="80">
        <v>0.2</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v>
      </c>
      <c r="K43" s="46"/>
      <c r="L43" s="81">
        <v>3</v>
      </c>
      <c r="M43" s="46"/>
      <c r="N43" s="81">
        <v>3</v>
      </c>
      <c r="O43" s="46"/>
      <c r="P43" s="81">
        <v>3</v>
      </c>
      <c r="Q43" s="47"/>
      <c r="R43" s="46"/>
      <c r="S43" s="81">
        <v>3</v>
      </c>
      <c r="T43" s="46"/>
      <c r="U43" s="81">
        <v>3</v>
      </c>
      <c r="V43" s="46"/>
      <c r="W43" s="81">
        <v>3</v>
      </c>
      <c r="X43" s="47"/>
      <c r="Y43" s="47"/>
      <c r="Z43" s="47"/>
      <c r="AA43" s="46"/>
      <c r="AB43" s="3">
        <v>3</v>
      </c>
      <c r="AC43" s="50">
        <v>3</v>
      </c>
      <c r="AD43" s="47"/>
      <c r="AE43" s="46"/>
      <c r="AF43" s="4">
        <v>3</v>
      </c>
    </row>
    <row r="44" spans="5:32"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zO3CWy6CT1lSwlwPQ8vhN+rVGQqrCLbIPYlrazhxGklGVoltzmO5PbJ1k4qt+hXS6q/0KGcAJ/2Z5mXCaliIw==" saltValue="AgvWwpd6B6f0BWSNsCo1M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BFAAB28-5C14-4FD3-B588-09217BFA86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WINT - Winton (66/11kV)</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1"/>
  <dimension ref="A1:AK53"/>
  <sheetViews>
    <sheetView showGridLines="0" topLeftCell="A35" zoomScale="190" zoomScaleNormal="19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797</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798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799</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800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801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52.7</v>
      </c>
      <c r="K26" s="46"/>
      <c r="L26" s="81">
        <v>52.7</v>
      </c>
      <c r="M26" s="46"/>
      <c r="N26" s="81">
        <v>52.7</v>
      </c>
      <c r="O26" s="46"/>
      <c r="P26" s="81">
        <v>52.7</v>
      </c>
      <c r="Q26" s="47"/>
      <c r="R26" s="46"/>
      <c r="S26" s="81">
        <v>52.7</v>
      </c>
      <c r="T26" s="46"/>
      <c r="U26" s="81">
        <v>55.3</v>
      </c>
      <c r="V26" s="46"/>
      <c r="W26" s="81">
        <v>55.3</v>
      </c>
      <c r="X26" s="47"/>
      <c r="Y26" s="47"/>
      <c r="Z26" s="47"/>
      <c r="AA26" s="46"/>
      <c r="AB26" s="3">
        <v>55.3</v>
      </c>
      <c r="AC26" s="50">
        <v>55.3</v>
      </c>
      <c r="AD26" s="47"/>
      <c r="AE26" s="46"/>
      <c r="AF26" s="4">
        <v>55.3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23.8</v>
      </c>
      <c r="K28" s="46"/>
      <c r="L28" s="81">
        <v>23.8</v>
      </c>
      <c r="M28" s="46"/>
      <c r="N28" s="81">
        <v>23.8</v>
      </c>
      <c r="O28" s="46"/>
      <c r="P28" s="81">
        <v>24.1</v>
      </c>
      <c r="Q28" s="47"/>
      <c r="R28" s="46"/>
      <c r="S28" s="81">
        <v>24.5</v>
      </c>
      <c r="T28" s="46"/>
      <c r="U28" s="81">
        <v>17.2</v>
      </c>
      <c r="V28" s="46"/>
      <c r="W28" s="81">
        <v>17.3</v>
      </c>
      <c r="X28" s="47"/>
      <c r="Y28" s="47"/>
      <c r="Z28" s="47"/>
      <c r="AA28" s="46"/>
      <c r="AB28" s="3">
        <v>17.3</v>
      </c>
      <c r="AC28" s="50">
        <v>17.399999999999999</v>
      </c>
      <c r="AD28" s="47"/>
      <c r="AE28" s="46"/>
      <c r="AF28" s="4">
        <v>17.5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26.4</v>
      </c>
      <c r="K32" s="46"/>
      <c r="L32" s="81">
        <v>26.4</v>
      </c>
      <c r="M32" s="46"/>
      <c r="N32" s="81">
        <v>26.4</v>
      </c>
      <c r="O32" s="46"/>
      <c r="P32" s="81">
        <v>26.4</v>
      </c>
      <c r="Q32" s="47"/>
      <c r="R32" s="46"/>
      <c r="S32" s="81">
        <v>26.4</v>
      </c>
      <c r="T32" s="46"/>
      <c r="U32" s="81">
        <v>27.8</v>
      </c>
      <c r="V32" s="46"/>
      <c r="W32" s="81">
        <v>27.8</v>
      </c>
      <c r="X32" s="47"/>
      <c r="Y32" s="47"/>
      <c r="Z32" s="47"/>
      <c r="AA32" s="46"/>
      <c r="AB32" s="3">
        <v>27.8</v>
      </c>
      <c r="AC32" s="50">
        <v>27.8</v>
      </c>
      <c r="AD32" s="47"/>
      <c r="AE32" s="46"/>
      <c r="AF32" s="4">
        <v>27.8</v>
      </c>
    </row>
    <row r="33" spans="5:37" ht="13.15" customHeight="1" x14ac:dyDescent="0.25">
      <c r="E33" s="51" t="s">
        <v>331</v>
      </c>
      <c r="F33" s="47"/>
      <c r="G33" s="47"/>
      <c r="H33" s="47"/>
      <c r="I33" s="49"/>
      <c r="J33" s="82">
        <v>22.7</v>
      </c>
      <c r="K33" s="46"/>
      <c r="L33" s="82">
        <v>22.7</v>
      </c>
      <c r="M33" s="46"/>
      <c r="N33" s="82">
        <v>22.7</v>
      </c>
      <c r="O33" s="46"/>
      <c r="P33" s="82">
        <v>22.9</v>
      </c>
      <c r="Q33" s="47"/>
      <c r="R33" s="46"/>
      <c r="S33" s="82">
        <v>23.4</v>
      </c>
      <c r="T33" s="46"/>
      <c r="U33" s="82">
        <v>16.399999999999999</v>
      </c>
      <c r="V33" s="46"/>
      <c r="W33" s="82">
        <v>16.399999999999999</v>
      </c>
      <c r="X33" s="47"/>
      <c r="Y33" s="47"/>
      <c r="Z33" s="47"/>
      <c r="AA33" s="46"/>
      <c r="AB33" s="9">
        <v>16.5</v>
      </c>
      <c r="AC33" s="52">
        <v>16.600000000000001</v>
      </c>
      <c r="AD33" s="47"/>
      <c r="AE33" s="46"/>
      <c r="AF33" s="10">
        <v>16.7</v>
      </c>
    </row>
    <row r="34" spans="5:37"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1.2</v>
      </c>
      <c r="T34" s="46"/>
      <c r="U34" s="80">
        <v>0.8</v>
      </c>
      <c r="V34" s="46"/>
      <c r="W34" s="80">
        <v>0.8</v>
      </c>
      <c r="X34" s="47"/>
      <c r="Y34" s="47"/>
      <c r="Z34" s="47"/>
      <c r="AA34" s="46"/>
      <c r="AB34" s="5">
        <v>0.8</v>
      </c>
      <c r="AC34" s="45">
        <v>0.8</v>
      </c>
      <c r="AD34" s="47"/>
      <c r="AE34" s="46"/>
      <c r="AF34" s="6">
        <v>0.8</v>
      </c>
    </row>
    <row r="35" spans="5:37" ht="20.25" customHeight="1" x14ac:dyDescent="0.25">
      <c r="E35" s="48" t="s">
        <v>663</v>
      </c>
      <c r="F35" s="47"/>
      <c r="G35" s="47"/>
      <c r="H35" s="47"/>
      <c r="I35" s="49"/>
      <c r="J35" s="80" t="s">
        <v>802</v>
      </c>
      <c r="K35" s="46"/>
      <c r="L35" s="80" t="s">
        <v>802</v>
      </c>
      <c r="M35" s="46"/>
      <c r="N35" s="80" t="s">
        <v>802</v>
      </c>
      <c r="O35" s="46"/>
      <c r="P35" s="80" t="s">
        <v>802</v>
      </c>
      <c r="Q35" s="47"/>
      <c r="R35" s="46"/>
      <c r="S35" s="80" t="s">
        <v>802</v>
      </c>
      <c r="T35" s="46"/>
      <c r="U35" s="80" t="s">
        <v>802</v>
      </c>
      <c r="V35" s="46"/>
      <c r="W35" s="80" t="s">
        <v>802</v>
      </c>
      <c r="X35" s="47"/>
      <c r="Y35" s="47"/>
      <c r="Z35" s="47"/>
      <c r="AA35" s="46"/>
      <c r="AB35" s="5" t="s">
        <v>802</v>
      </c>
      <c r="AC35" s="45" t="s">
        <v>802</v>
      </c>
      <c r="AD35" s="47"/>
      <c r="AE35" s="46"/>
      <c r="AF35" s="6" t="s">
        <v>802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4.5</v>
      </c>
      <c r="K39" s="46"/>
      <c r="L39" s="81">
        <v>4.5</v>
      </c>
      <c r="M39" s="46"/>
      <c r="N39" s="81">
        <v>4.5</v>
      </c>
      <c r="O39" s="46"/>
      <c r="P39" s="81">
        <v>4.5</v>
      </c>
      <c r="Q39" s="47"/>
      <c r="R39" s="46"/>
      <c r="S39" s="81">
        <v>4.5</v>
      </c>
      <c r="T39" s="46"/>
      <c r="U39" s="81">
        <v>4.5</v>
      </c>
      <c r="V39" s="46"/>
      <c r="W39" s="81">
        <v>4.5</v>
      </c>
      <c r="X39" s="47"/>
      <c r="Y39" s="47"/>
      <c r="Z39" s="47"/>
      <c r="AA39" s="46"/>
      <c r="AB39" s="3">
        <v>4.5</v>
      </c>
      <c r="AC39" s="50">
        <v>4.5</v>
      </c>
      <c r="AD39" s="47"/>
      <c r="AE39" s="46"/>
      <c r="AF39" s="4">
        <v>4.5</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18.399999999999999</v>
      </c>
      <c r="K43" s="46"/>
      <c r="L43" s="81">
        <v>18.399999999999999</v>
      </c>
      <c r="M43" s="46"/>
      <c r="N43" s="81">
        <v>18.399999999999999</v>
      </c>
      <c r="O43" s="46"/>
      <c r="P43" s="81">
        <v>18.399999999999999</v>
      </c>
      <c r="Q43" s="47"/>
      <c r="R43" s="46"/>
      <c r="S43" s="81">
        <v>18.399999999999999</v>
      </c>
      <c r="T43" s="46"/>
      <c r="U43" s="81">
        <v>18.399999999999999</v>
      </c>
      <c r="V43" s="46"/>
      <c r="W43" s="81">
        <v>18.399999999999999</v>
      </c>
      <c r="X43" s="47"/>
      <c r="Y43" s="47"/>
      <c r="Z43" s="47"/>
      <c r="AA43" s="46"/>
      <c r="AB43" s="3">
        <v>18.399999999999999</v>
      </c>
      <c r="AC43" s="50">
        <v>18.399999999999999</v>
      </c>
      <c r="AD43" s="47"/>
      <c r="AE43" s="46"/>
      <c r="AF43" s="4">
        <v>18.399999999999999</v>
      </c>
      <c r="AK43" s="22"/>
    </row>
    <row r="44" spans="5:37" ht="20.100000000000001" customHeight="1" x14ac:dyDescent="0.25">
      <c r="E44" s="48" t="s">
        <v>310</v>
      </c>
      <c r="F44" s="47"/>
      <c r="G44" s="47"/>
      <c r="H44" s="47"/>
      <c r="I44" s="49"/>
      <c r="J44" s="81">
        <v>9.1999999999999993</v>
      </c>
      <c r="K44" s="46"/>
      <c r="L44" s="81">
        <v>9.1999999999999993</v>
      </c>
      <c r="M44" s="46"/>
      <c r="N44" s="81">
        <v>9.1999999999999993</v>
      </c>
      <c r="O44" s="46"/>
      <c r="P44" s="81">
        <v>9.1999999999999993</v>
      </c>
      <c r="Q44" s="47"/>
      <c r="R44" s="46"/>
      <c r="S44" s="81">
        <v>9.1999999999999993</v>
      </c>
      <c r="T44" s="46"/>
      <c r="U44" s="81">
        <v>9.1999999999999993</v>
      </c>
      <c r="V44" s="46"/>
      <c r="W44" s="81">
        <v>9.1999999999999993</v>
      </c>
      <c r="X44" s="47"/>
      <c r="Y44" s="47"/>
      <c r="Z44" s="47"/>
      <c r="AA44" s="46"/>
      <c r="AB44" s="3">
        <v>9.1999999999999993</v>
      </c>
      <c r="AC44" s="50">
        <v>9.1999999999999993</v>
      </c>
      <c r="AD44" s="47"/>
      <c r="AE44" s="46"/>
      <c r="AF44" s="4">
        <v>9.1999999999999993</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IiU+bwTJhl2Zkq78nx8FHRgXl/RFf+2Q7GH4Av3zgtkBKn5B2ykKOC22urRpCUezUz7fL4Ql81WGgMLL3Ul9fw==" saltValue="zenDwWKpfVSLw39Suuagz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16FB86D-8267-4274-A57F-AE553E05C93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BOHL - Bohle (66/11kV)</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dimension ref="A1:AJ53"/>
  <sheetViews>
    <sheetView showGridLines="0" topLeftCell="A2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1909</v>
      </c>
      <c r="J3" s="69"/>
      <c r="K3" s="69"/>
      <c r="L3" s="69"/>
      <c r="M3" s="69"/>
      <c r="N3" s="69"/>
      <c r="O3" s="69"/>
      <c r="P3" s="69"/>
      <c r="Q3" s="69"/>
      <c r="R3" s="69"/>
      <c r="S3" s="69"/>
      <c r="V3" s="71" t="s">
        <v>645</v>
      </c>
      <c r="W3" s="69"/>
      <c r="Y3" s="72" t="s">
        <v>1144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1910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1911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1912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0.7</v>
      </c>
      <c r="K26" s="46"/>
      <c r="L26" s="81">
        <v>0.7</v>
      </c>
      <c r="M26" s="46"/>
      <c r="N26" s="81">
        <v>0.7</v>
      </c>
      <c r="O26" s="46"/>
      <c r="P26" s="81">
        <v>0.7</v>
      </c>
      <c r="Q26" s="47"/>
      <c r="R26" s="46"/>
      <c r="S26" s="81">
        <v>0.7</v>
      </c>
      <c r="T26" s="46"/>
      <c r="U26" s="81">
        <v>0.7</v>
      </c>
      <c r="V26" s="46"/>
      <c r="W26" s="81">
        <v>0.7</v>
      </c>
      <c r="X26" s="47"/>
      <c r="Y26" s="47"/>
      <c r="Z26" s="47"/>
      <c r="AA26" s="46"/>
      <c r="AB26" s="3">
        <v>0.7</v>
      </c>
      <c r="AC26" s="50">
        <v>0.7</v>
      </c>
      <c r="AD26" s="47"/>
      <c r="AE26" s="46"/>
      <c r="AF26" s="4">
        <v>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0.4</v>
      </c>
      <c r="K28" s="46"/>
      <c r="L28" s="81">
        <v>0.4</v>
      </c>
      <c r="M28" s="46"/>
      <c r="N28" s="81">
        <v>0.4</v>
      </c>
      <c r="O28" s="46"/>
      <c r="P28" s="81">
        <v>0.4</v>
      </c>
      <c r="Q28" s="47"/>
      <c r="R28" s="46"/>
      <c r="S28" s="81">
        <v>0.4</v>
      </c>
      <c r="T28" s="46"/>
      <c r="U28" s="81">
        <v>0.3</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0.89200000000000002</v>
      </c>
      <c r="K31" s="46"/>
      <c r="L31" s="83">
        <v>0.89200000000000002</v>
      </c>
      <c r="M31" s="46"/>
      <c r="N31" s="83">
        <v>0.89200000000000002</v>
      </c>
      <c r="O31" s="46"/>
      <c r="P31" s="83">
        <v>0.89200000000000002</v>
      </c>
      <c r="Q31" s="47"/>
      <c r="R31" s="46"/>
      <c r="S31" s="83">
        <v>0.89200000000000002</v>
      </c>
      <c r="T31" s="46"/>
      <c r="U31" s="83">
        <v>0.81</v>
      </c>
      <c r="V31" s="46"/>
      <c r="W31" s="83">
        <v>0.81</v>
      </c>
      <c r="X31" s="47"/>
      <c r="Y31" s="47"/>
      <c r="Z31" s="47"/>
      <c r="AA31" s="46"/>
      <c r="AB31" s="7">
        <v>0.81</v>
      </c>
      <c r="AC31" s="53">
        <v>0.81</v>
      </c>
      <c r="AD31" s="47"/>
      <c r="AE31" s="46"/>
      <c r="AF31" s="8">
        <v>0.81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0.4</v>
      </c>
      <c r="K33" s="46"/>
      <c r="L33" s="82">
        <v>0.4</v>
      </c>
      <c r="M33" s="46"/>
      <c r="N33" s="82">
        <v>0.4</v>
      </c>
      <c r="O33" s="46"/>
      <c r="P33" s="82">
        <v>0.4</v>
      </c>
      <c r="Q33" s="47"/>
      <c r="R33" s="46"/>
      <c r="S33" s="82">
        <v>0.4</v>
      </c>
      <c r="T33" s="46"/>
      <c r="U33" s="82">
        <v>0.3</v>
      </c>
      <c r="V33" s="46"/>
      <c r="W33" s="82">
        <v>0.3</v>
      </c>
      <c r="X33" s="47"/>
      <c r="Y33" s="47"/>
      <c r="Z33" s="47"/>
      <c r="AA33" s="46"/>
      <c r="AB33" s="9">
        <v>0.3</v>
      </c>
      <c r="AC33" s="52">
        <v>0.3</v>
      </c>
      <c r="AD33" s="47"/>
      <c r="AE33" s="46"/>
      <c r="AF33" s="10">
        <v>0.3</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2" ht="13.15" customHeight="1" x14ac:dyDescent="0.25">
      <c r="E36" s="48" t="s">
        <v>337</v>
      </c>
      <c r="F36" s="47"/>
      <c r="G36" s="47"/>
      <c r="H36" s="47"/>
      <c r="I36" s="49"/>
      <c r="J36" s="81">
        <v>0.4</v>
      </c>
      <c r="K36" s="46"/>
      <c r="L36" s="81">
        <v>0.4</v>
      </c>
      <c r="M36" s="46"/>
      <c r="N36" s="81">
        <v>0.4</v>
      </c>
      <c r="O36" s="46"/>
      <c r="P36" s="81">
        <v>0.4</v>
      </c>
      <c r="Q36" s="47"/>
      <c r="R36" s="46"/>
      <c r="S36" s="81">
        <v>0.4</v>
      </c>
      <c r="T36" s="46"/>
      <c r="U36" s="81">
        <v>0.3</v>
      </c>
      <c r="V36" s="46"/>
      <c r="W36" s="81">
        <v>0.3</v>
      </c>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0.5</v>
      </c>
      <c r="K39" s="46"/>
      <c r="L39" s="81">
        <v>0.5</v>
      </c>
      <c r="M39" s="46"/>
      <c r="N39" s="81">
        <v>0.5</v>
      </c>
      <c r="O39" s="46"/>
      <c r="P39" s="81">
        <v>0.5</v>
      </c>
      <c r="Q39" s="47"/>
      <c r="R39" s="46"/>
      <c r="S39" s="81">
        <v>0.5</v>
      </c>
      <c r="T39" s="46"/>
      <c r="U39" s="81">
        <v>0.5</v>
      </c>
      <c r="V39" s="46"/>
      <c r="W39" s="81">
        <v>0.5</v>
      </c>
      <c r="X39" s="47"/>
      <c r="Y39" s="47"/>
      <c r="Z39" s="47"/>
      <c r="AA39" s="46"/>
      <c r="AB39" s="3">
        <v>0.5</v>
      </c>
      <c r="AC39" s="50">
        <v>0.5</v>
      </c>
      <c r="AD39" s="47"/>
      <c r="AE39" s="46"/>
      <c r="AF39" s="4">
        <v>0.5</v>
      </c>
    </row>
    <row r="40" spans="5:32" x14ac:dyDescent="0.25">
      <c r="E40" s="48" t="s">
        <v>346</v>
      </c>
      <c r="F40" s="47"/>
      <c r="G40" s="47"/>
      <c r="H40" s="47"/>
      <c r="I40" s="49"/>
      <c r="J40" s="81">
        <v>0.5</v>
      </c>
      <c r="K40" s="46"/>
      <c r="L40" s="81">
        <v>0.5</v>
      </c>
      <c r="M40" s="46"/>
      <c r="N40" s="81">
        <v>0.5</v>
      </c>
      <c r="O40" s="46"/>
      <c r="P40" s="81">
        <v>0.5</v>
      </c>
      <c r="Q40" s="47"/>
      <c r="R40" s="46"/>
      <c r="S40" s="81">
        <v>0.5</v>
      </c>
      <c r="T40" s="46"/>
      <c r="U40" s="81">
        <v>0.5</v>
      </c>
      <c r="V40" s="46"/>
      <c r="W40" s="81">
        <v>0.5</v>
      </c>
      <c r="X40" s="47"/>
      <c r="Y40" s="47"/>
      <c r="Z40" s="47"/>
      <c r="AA40" s="46"/>
      <c r="AB40" s="3">
        <v>0.5</v>
      </c>
      <c r="AC40" s="50">
        <v>0.5</v>
      </c>
      <c r="AD40" s="47"/>
      <c r="AE40" s="46"/>
      <c r="AF40" s="4">
        <v>0.5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0.63</v>
      </c>
      <c r="K43" s="46"/>
      <c r="L43" s="81">
        <v>0.63</v>
      </c>
      <c r="M43" s="46"/>
      <c r="N43" s="81">
        <v>0.63</v>
      </c>
      <c r="O43" s="46"/>
      <c r="P43" s="81">
        <v>0.63</v>
      </c>
      <c r="Q43" s="47"/>
      <c r="R43" s="46"/>
      <c r="S43" s="81">
        <v>0.63</v>
      </c>
      <c r="T43" s="46"/>
      <c r="U43" s="81">
        <v>0.63</v>
      </c>
      <c r="V43" s="46"/>
      <c r="W43" s="81">
        <v>0.63</v>
      </c>
      <c r="X43" s="47"/>
      <c r="Y43" s="47"/>
      <c r="Z43" s="47"/>
      <c r="AA43" s="46"/>
      <c r="AB43" s="3">
        <v>0.63</v>
      </c>
      <c r="AC43" s="50">
        <v>0.63</v>
      </c>
      <c r="AD43" s="47"/>
      <c r="AE43" s="46"/>
      <c r="AF43" s="4">
        <v>0.63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pfdShrfN/OEmGJJlSOndVTcQeixjMRb/FiZhi4PsVapvq795MVqDqJg59kj79Z5Vf1ylbMbKo4hWBU8nmu7fQ==" saltValue="4u6Iqch7Xmix5z9MKmbSl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C9B690D-9E10-4C76-97AA-FABE6EB8257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WIRR - Wirralie (66/33kV)</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AJ53"/>
  <sheetViews>
    <sheetView showGridLines="0" topLeftCell="A28"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1913</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1914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1368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0.1</v>
      </c>
      <c r="K28" s="46"/>
      <c r="L28" s="81">
        <v>0.1</v>
      </c>
      <c r="M28" s="46"/>
      <c r="N28" s="81">
        <v>0.1</v>
      </c>
      <c r="O28" s="46"/>
      <c r="P28" s="81">
        <v>0.1</v>
      </c>
      <c r="Q28" s="47"/>
      <c r="R28" s="46"/>
      <c r="S28" s="81">
        <v>0.1</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v>
      </c>
      <c r="K31" s="46"/>
      <c r="L31" s="83">
        <v>0.85</v>
      </c>
      <c r="M31" s="46"/>
      <c r="N31" s="83">
        <v>0.85</v>
      </c>
      <c r="O31" s="46"/>
      <c r="P31" s="83">
        <v>0.85</v>
      </c>
      <c r="Q31" s="47"/>
      <c r="R31" s="46"/>
      <c r="S31" s="83">
        <v>0.85</v>
      </c>
      <c r="T31" s="46"/>
      <c r="U31" s="83">
        <v>0.85</v>
      </c>
      <c r="V31" s="46"/>
      <c r="W31" s="83">
        <v>0.85</v>
      </c>
      <c r="X31" s="47"/>
      <c r="Y31" s="47"/>
      <c r="Z31" s="47"/>
      <c r="AA31" s="46"/>
      <c r="AB31" s="7">
        <v>0.85</v>
      </c>
      <c r="AC31" s="53">
        <v>0.85</v>
      </c>
      <c r="AD31" s="47"/>
      <c r="AE31" s="46"/>
      <c r="AF31" s="8">
        <v>0.85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0.1</v>
      </c>
      <c r="K33" s="46"/>
      <c r="L33" s="82">
        <v>0.1</v>
      </c>
      <c r="M33" s="46"/>
      <c r="N33" s="82">
        <v>0.1</v>
      </c>
      <c r="O33" s="46"/>
      <c r="P33" s="82">
        <v>0.1</v>
      </c>
      <c r="Q33" s="47"/>
      <c r="R33" s="46"/>
      <c r="S33" s="82">
        <v>0.1</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1915</v>
      </c>
      <c r="K35" s="46"/>
      <c r="L35" s="80" t="s">
        <v>1915</v>
      </c>
      <c r="M35" s="46"/>
      <c r="N35" s="80" t="s">
        <v>1915</v>
      </c>
      <c r="O35" s="46"/>
      <c r="P35" s="80" t="s">
        <v>1915</v>
      </c>
      <c r="Q35" s="47"/>
      <c r="R35" s="46"/>
      <c r="S35" s="80" t="s">
        <v>1915</v>
      </c>
      <c r="T35" s="46"/>
      <c r="U35" s="80" t="s">
        <v>1915</v>
      </c>
      <c r="V35" s="46"/>
      <c r="W35" s="80" t="s">
        <v>1915</v>
      </c>
      <c r="X35" s="47"/>
      <c r="Y35" s="47"/>
      <c r="Z35" s="47"/>
      <c r="AA35" s="46"/>
      <c r="AB35" s="5" t="s">
        <v>1915</v>
      </c>
      <c r="AC35" s="45" t="s">
        <v>1915</v>
      </c>
      <c r="AD35" s="47"/>
      <c r="AE35" s="46"/>
      <c r="AF35" s="6" t="s">
        <v>1915</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0.1</v>
      </c>
      <c r="K40" s="46"/>
      <c r="L40" s="81">
        <v>0.1</v>
      </c>
      <c r="M40" s="46"/>
      <c r="N40" s="81">
        <v>0.1</v>
      </c>
      <c r="O40" s="46"/>
      <c r="P40" s="81">
        <v>0.1</v>
      </c>
      <c r="Q40" s="47"/>
      <c r="R40" s="46"/>
      <c r="S40" s="81">
        <v>0.1</v>
      </c>
      <c r="T40" s="46"/>
      <c r="U40" s="81">
        <v>0.1</v>
      </c>
      <c r="V40" s="46"/>
      <c r="W40" s="81">
        <v>0.1</v>
      </c>
      <c r="X40" s="47"/>
      <c r="Y40" s="47"/>
      <c r="Z40" s="47"/>
      <c r="AA40" s="46"/>
      <c r="AB40" s="3">
        <v>0.1</v>
      </c>
      <c r="AC40" s="50">
        <v>0.1</v>
      </c>
      <c r="AD40" s="47"/>
      <c r="AE40" s="46"/>
      <c r="AF40" s="4">
        <v>0.1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0.25</v>
      </c>
      <c r="K43" s="46"/>
      <c r="L43" s="81">
        <v>0.25</v>
      </c>
      <c r="M43" s="46"/>
      <c r="N43" s="81">
        <v>0.25</v>
      </c>
      <c r="O43" s="46"/>
      <c r="P43" s="81">
        <v>0.25</v>
      </c>
      <c r="Q43" s="47"/>
      <c r="R43" s="46"/>
      <c r="S43" s="81">
        <v>0.25</v>
      </c>
      <c r="T43" s="46"/>
      <c r="U43" s="81">
        <v>0.25</v>
      </c>
      <c r="V43" s="46"/>
      <c r="W43" s="81">
        <v>0.25</v>
      </c>
      <c r="X43" s="47"/>
      <c r="Y43" s="47"/>
      <c r="Z43" s="47"/>
      <c r="AA43" s="46"/>
      <c r="AB43" s="3">
        <v>0.25</v>
      </c>
      <c r="AC43" s="50">
        <v>0.25</v>
      </c>
      <c r="AD43" s="47"/>
      <c r="AE43" s="46"/>
      <c r="AF43" s="4">
        <v>0.25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1lnaLblKzjZPqQIagGQT3TySSG9jrnaFABk0bc8b2EOtHxdrc7suFybhGpSLrb4pdlMWDmwR68hZKj1YtZm1g==" saltValue="AH6oMqFLCaNfuWuagohCu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60C8227-7057-42DE-A2D6-EA0C8B91F3A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WOOD - Woodhouse Station (66/11kV)</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A1:AK53"/>
  <sheetViews>
    <sheetView showGridLines="0" topLeftCell="A26" zoomScale="145" zoomScaleNormal="145" workbookViewId="0">
      <selection activeCell="AK42" sqref="AK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1916</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1917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1918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5.3</v>
      </c>
      <c r="K26" s="46"/>
      <c r="L26" s="81">
        <v>5.3</v>
      </c>
      <c r="M26" s="46"/>
      <c r="N26" s="81">
        <v>5.3</v>
      </c>
      <c r="O26" s="46"/>
      <c r="P26" s="81">
        <v>5.3</v>
      </c>
      <c r="Q26" s="47"/>
      <c r="R26" s="46"/>
      <c r="S26" s="81">
        <v>5.3</v>
      </c>
      <c r="T26" s="46"/>
      <c r="U26" s="81">
        <v>5.3</v>
      </c>
      <c r="V26" s="46"/>
      <c r="W26" s="81">
        <v>5.3</v>
      </c>
      <c r="X26" s="47"/>
      <c r="Y26" s="47"/>
      <c r="Z26" s="47"/>
      <c r="AA26" s="46"/>
      <c r="AB26" s="3">
        <v>5.3</v>
      </c>
      <c r="AC26" s="50">
        <v>5.3</v>
      </c>
      <c r="AD26" s="47"/>
      <c r="AE26" s="46"/>
      <c r="AF26" s="4">
        <v>5.3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2.6</v>
      </c>
      <c r="K28" s="46"/>
      <c r="L28" s="81">
        <v>2.6</v>
      </c>
      <c r="M28" s="46"/>
      <c r="N28" s="81">
        <v>2.6</v>
      </c>
      <c r="O28" s="46"/>
      <c r="P28" s="81">
        <v>2.6</v>
      </c>
      <c r="Q28" s="47"/>
      <c r="R28" s="46"/>
      <c r="S28" s="81">
        <v>2.7</v>
      </c>
      <c r="T28" s="46"/>
      <c r="U28" s="81">
        <v>2.7</v>
      </c>
      <c r="V28" s="46"/>
      <c r="W28" s="81">
        <v>2.7</v>
      </c>
      <c r="X28" s="47"/>
      <c r="Y28" s="47"/>
      <c r="Z28" s="47"/>
      <c r="AA28" s="46"/>
      <c r="AB28" s="3">
        <v>2.7</v>
      </c>
      <c r="AC28" s="50">
        <v>2.7</v>
      </c>
      <c r="AD28" s="47"/>
      <c r="AE28" s="46"/>
      <c r="AF28" s="4">
        <v>2.7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0.99099999999999999</v>
      </c>
      <c r="O31" s="46"/>
      <c r="P31" s="83">
        <v>0.99099999999999999</v>
      </c>
      <c r="Q31" s="47"/>
      <c r="R31" s="46"/>
      <c r="S31" s="83">
        <v>0.99099999999999999</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2.4</v>
      </c>
      <c r="K33" s="46"/>
      <c r="L33" s="82">
        <v>2.4</v>
      </c>
      <c r="M33" s="46"/>
      <c r="N33" s="82">
        <v>2.4</v>
      </c>
      <c r="O33" s="46"/>
      <c r="P33" s="82">
        <v>2.5</v>
      </c>
      <c r="Q33" s="47"/>
      <c r="R33" s="46"/>
      <c r="S33" s="82">
        <v>2.5</v>
      </c>
      <c r="T33" s="46"/>
      <c r="U33" s="82">
        <v>2.4</v>
      </c>
      <c r="V33" s="46"/>
      <c r="W33" s="82">
        <v>2.4</v>
      </c>
      <c r="X33" s="47"/>
      <c r="Y33" s="47"/>
      <c r="Z33" s="47"/>
      <c r="AA33" s="46"/>
      <c r="AB33" s="9">
        <v>2.4</v>
      </c>
      <c r="AC33" s="52">
        <v>2.4</v>
      </c>
      <c r="AD33" s="47"/>
      <c r="AE33" s="46"/>
      <c r="AF33" s="10">
        <v>2.4</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7" ht="13.15" customHeight="1" x14ac:dyDescent="0.25">
      <c r="E36" s="48" t="s">
        <v>337</v>
      </c>
      <c r="F36" s="47"/>
      <c r="G36" s="47"/>
      <c r="H36" s="47"/>
      <c r="I36" s="49"/>
      <c r="J36" s="81">
        <v>2.4</v>
      </c>
      <c r="K36" s="46"/>
      <c r="L36" s="81">
        <v>2.4</v>
      </c>
      <c r="M36" s="46"/>
      <c r="N36" s="81">
        <v>2.4</v>
      </c>
      <c r="O36" s="46"/>
      <c r="P36" s="81">
        <v>2.5</v>
      </c>
      <c r="Q36" s="47"/>
      <c r="R36" s="46"/>
      <c r="S36" s="81">
        <v>2.5</v>
      </c>
      <c r="T36" s="46"/>
      <c r="U36" s="81">
        <v>2.4</v>
      </c>
      <c r="V36" s="46"/>
      <c r="W36" s="81">
        <v>2.4</v>
      </c>
      <c r="X36" s="47"/>
      <c r="Y36" s="47"/>
      <c r="Z36" s="47"/>
      <c r="AA36" s="46"/>
      <c r="AB36" s="3">
        <v>2.4</v>
      </c>
      <c r="AC36" s="50">
        <v>2.4</v>
      </c>
      <c r="AD36" s="47"/>
      <c r="AE36" s="46"/>
      <c r="AF36" s="4">
        <v>2.4</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2.2000000000000002</v>
      </c>
      <c r="K39" s="46"/>
      <c r="L39" s="81">
        <v>2.2000000000000002</v>
      </c>
      <c r="M39" s="46"/>
      <c r="N39" s="81">
        <v>2.2000000000000002</v>
      </c>
      <c r="O39" s="46"/>
      <c r="P39" s="81">
        <v>2.2000000000000002</v>
      </c>
      <c r="Q39" s="47"/>
      <c r="R39" s="46"/>
      <c r="S39" s="81">
        <v>2.2000000000000002</v>
      </c>
      <c r="T39" s="46"/>
      <c r="U39" s="81">
        <v>2.2000000000000002</v>
      </c>
      <c r="V39" s="46"/>
      <c r="W39" s="81">
        <v>2.2000000000000002</v>
      </c>
      <c r="X39" s="47"/>
      <c r="Y39" s="47"/>
      <c r="Z39" s="47"/>
      <c r="AA39" s="46"/>
      <c r="AB39" s="3">
        <v>2.2000000000000002</v>
      </c>
      <c r="AC39" s="50">
        <v>2.2000000000000002</v>
      </c>
      <c r="AD39" s="47"/>
      <c r="AE39" s="46"/>
      <c r="AF39" s="4">
        <v>2.2000000000000002</v>
      </c>
    </row>
    <row r="40" spans="5:37" x14ac:dyDescent="0.25">
      <c r="E40" s="48" t="s">
        <v>346</v>
      </c>
      <c r="F40" s="47"/>
      <c r="G40" s="47"/>
      <c r="H40" s="47"/>
      <c r="I40" s="49"/>
      <c r="J40" s="81">
        <v>0.7</v>
      </c>
      <c r="K40" s="46"/>
      <c r="L40" s="81">
        <v>0.7</v>
      </c>
      <c r="M40" s="46"/>
      <c r="N40" s="81">
        <v>0.7</v>
      </c>
      <c r="O40" s="46"/>
      <c r="P40" s="81">
        <v>0.7</v>
      </c>
      <c r="Q40" s="47"/>
      <c r="R40" s="46"/>
      <c r="S40" s="81">
        <v>0.7</v>
      </c>
      <c r="T40" s="46"/>
      <c r="U40" s="81">
        <v>0.7</v>
      </c>
      <c r="V40" s="46"/>
      <c r="W40" s="81">
        <v>0.7</v>
      </c>
      <c r="X40" s="47"/>
      <c r="Y40" s="47"/>
      <c r="Z40" s="47"/>
      <c r="AA40" s="46"/>
      <c r="AB40" s="3">
        <v>0.7</v>
      </c>
      <c r="AC40" s="50">
        <v>0.7</v>
      </c>
      <c r="AD40" s="47"/>
      <c r="AE40" s="46"/>
      <c r="AF40" s="4">
        <v>0.7</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Qu8jldkhe/8PkyOuseuYi654VmGPaRQz5/BVIIzVpI0w+Hz2mnXLhi6iZl8gWoBjyPABKhgN01soPUBN3o2uQ==" saltValue="43wbVIuFY2lH8KFeLhgY6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1E6E9CD-7E8E-4161-A6F3-F69F41F4F50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WOOG - Woodgate (66/11kV)</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A1:AK53"/>
  <sheetViews>
    <sheetView showGridLines="0" topLeftCell="A31" zoomScale="160" zoomScaleNormal="160"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1919</v>
      </c>
      <c r="J3" s="69"/>
      <c r="K3" s="69"/>
      <c r="L3" s="69"/>
      <c r="M3" s="69"/>
      <c r="N3" s="69"/>
      <c r="O3" s="69"/>
      <c r="P3" s="69"/>
      <c r="Q3" s="69"/>
      <c r="R3" s="69"/>
      <c r="S3" s="69"/>
      <c r="V3" s="71" t="s">
        <v>645</v>
      </c>
      <c r="W3" s="69"/>
      <c r="Y3" s="72" t="s">
        <v>1294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1467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17.7</v>
      </c>
      <c r="K26" s="46"/>
      <c r="L26" s="81">
        <v>17.7</v>
      </c>
      <c r="M26" s="46"/>
      <c r="N26" s="81">
        <v>17.7</v>
      </c>
      <c r="O26" s="46"/>
      <c r="P26" s="81">
        <v>17.7</v>
      </c>
      <c r="Q26" s="47"/>
      <c r="R26" s="46"/>
      <c r="S26" s="81">
        <v>17.7</v>
      </c>
      <c r="T26" s="46"/>
      <c r="U26" s="81">
        <v>18.7</v>
      </c>
      <c r="V26" s="46"/>
      <c r="W26" s="81">
        <v>18.7</v>
      </c>
      <c r="X26" s="47"/>
      <c r="Y26" s="47"/>
      <c r="Z26" s="47"/>
      <c r="AA26" s="46"/>
      <c r="AB26" s="3">
        <v>18.7</v>
      </c>
      <c r="AC26" s="50">
        <v>18.7</v>
      </c>
      <c r="AD26" s="47"/>
      <c r="AE26" s="46"/>
      <c r="AF26" s="4">
        <v>18.7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v>
      </c>
      <c r="K28" s="46"/>
      <c r="L28" s="81">
        <v>5</v>
      </c>
      <c r="M28" s="46"/>
      <c r="N28" s="81">
        <v>4.9000000000000004</v>
      </c>
      <c r="O28" s="46"/>
      <c r="P28" s="81">
        <v>4.9000000000000004</v>
      </c>
      <c r="Q28" s="47"/>
      <c r="R28" s="46"/>
      <c r="S28" s="81">
        <v>5</v>
      </c>
      <c r="T28" s="46"/>
      <c r="U28" s="81">
        <v>4.0999999999999996</v>
      </c>
      <c r="V28" s="46"/>
      <c r="W28" s="81">
        <v>4</v>
      </c>
      <c r="X28" s="47"/>
      <c r="Y28" s="47"/>
      <c r="Z28" s="47"/>
      <c r="AA28" s="46"/>
      <c r="AB28" s="3">
        <v>4</v>
      </c>
      <c r="AC28" s="50">
        <v>4</v>
      </c>
      <c r="AD28" s="47"/>
      <c r="AE28" s="46"/>
      <c r="AF28" s="4">
        <v>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0.97399999999999998</v>
      </c>
      <c r="K31" s="46"/>
      <c r="L31" s="83">
        <v>0.97399999999999998</v>
      </c>
      <c r="M31" s="46"/>
      <c r="N31" s="83">
        <v>0.97399999999999998</v>
      </c>
      <c r="O31" s="46"/>
      <c r="P31" s="83">
        <v>0.97399999999999998</v>
      </c>
      <c r="Q31" s="47"/>
      <c r="R31" s="46"/>
      <c r="S31" s="83">
        <v>0.97399999999999998</v>
      </c>
      <c r="T31" s="46"/>
      <c r="U31" s="83">
        <v>0.98599999999999999</v>
      </c>
      <c r="V31" s="46"/>
      <c r="W31" s="83">
        <v>0.98599999999999999</v>
      </c>
      <c r="X31" s="47"/>
      <c r="Y31" s="47"/>
      <c r="Z31" s="47"/>
      <c r="AA31" s="46"/>
      <c r="AB31" s="7">
        <v>0.98599999999999999</v>
      </c>
      <c r="AC31" s="53">
        <v>0.98599999999999999</v>
      </c>
      <c r="AD31" s="47"/>
      <c r="AE31" s="46"/>
      <c r="AF31" s="8">
        <v>0.98599999999999999</v>
      </c>
    </row>
    <row r="32" spans="4:32" ht="13.15" customHeight="1" x14ac:dyDescent="0.25">
      <c r="E32" s="48" t="s">
        <v>329</v>
      </c>
      <c r="F32" s="47"/>
      <c r="G32" s="47"/>
      <c r="H32" s="47"/>
      <c r="I32" s="49"/>
      <c r="J32" s="81">
        <v>9.3000000000000007</v>
      </c>
      <c r="K32" s="46"/>
      <c r="L32" s="81">
        <v>9.3000000000000007</v>
      </c>
      <c r="M32" s="46"/>
      <c r="N32" s="81">
        <v>9.3000000000000007</v>
      </c>
      <c r="O32" s="46"/>
      <c r="P32" s="81">
        <v>9.3000000000000007</v>
      </c>
      <c r="Q32" s="47"/>
      <c r="R32" s="46"/>
      <c r="S32" s="81">
        <v>9.3000000000000007</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7" ht="13.15" customHeight="1" x14ac:dyDescent="0.25">
      <c r="E33" s="51" t="s">
        <v>331</v>
      </c>
      <c r="F33" s="47"/>
      <c r="G33" s="47"/>
      <c r="H33" s="47"/>
      <c r="I33" s="49"/>
      <c r="J33" s="82">
        <v>4.4000000000000004</v>
      </c>
      <c r="K33" s="46"/>
      <c r="L33" s="82">
        <v>4.4000000000000004</v>
      </c>
      <c r="M33" s="46"/>
      <c r="N33" s="82">
        <v>4.4000000000000004</v>
      </c>
      <c r="O33" s="46"/>
      <c r="P33" s="82">
        <v>4.4000000000000004</v>
      </c>
      <c r="Q33" s="47"/>
      <c r="R33" s="46"/>
      <c r="S33" s="82">
        <v>4.4000000000000004</v>
      </c>
      <c r="T33" s="46"/>
      <c r="U33" s="82">
        <v>3.8</v>
      </c>
      <c r="V33" s="46"/>
      <c r="W33" s="82">
        <v>3.8</v>
      </c>
      <c r="X33" s="47"/>
      <c r="Y33" s="47"/>
      <c r="Z33" s="47"/>
      <c r="AA33" s="46"/>
      <c r="AB33" s="9">
        <v>3.7</v>
      </c>
      <c r="AC33" s="52">
        <v>3.7</v>
      </c>
      <c r="AD33" s="47"/>
      <c r="AE33" s="46"/>
      <c r="AF33" s="10">
        <v>3.7</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s="22"/>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1bYk8UfDi63y48E/Lopf2RcVkRJm22SNsfgoc60ENP9RbxD04RP9W+FoZo7P3PTdxJr58RTCc1DIvrePU+3SgQ==" saltValue="gzP1IJmILhk4ndbbecAT2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22AFC6B-54AD-4908-A53E-2D947DDF997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WOOL - Woolooga (66/11kV)</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1922</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1923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8.6</v>
      </c>
      <c r="K26" s="46"/>
      <c r="L26" s="81">
        <v>8.6</v>
      </c>
      <c r="M26" s="46"/>
      <c r="N26" s="81">
        <v>8.6</v>
      </c>
      <c r="O26" s="46"/>
      <c r="P26" s="81">
        <v>8.6</v>
      </c>
      <c r="Q26" s="47"/>
      <c r="R26" s="46"/>
      <c r="S26" s="81">
        <v>8.6</v>
      </c>
      <c r="T26" s="46"/>
      <c r="U26" s="81">
        <v>9.4</v>
      </c>
      <c r="V26" s="46"/>
      <c r="W26" s="81">
        <v>9.4</v>
      </c>
      <c r="X26" s="47"/>
      <c r="Y26" s="47"/>
      <c r="Z26" s="47"/>
      <c r="AA26" s="46"/>
      <c r="AB26" s="3">
        <v>9.4</v>
      </c>
      <c r="AC26" s="50">
        <v>9.4</v>
      </c>
      <c r="AD26" s="47"/>
      <c r="AE26" s="46"/>
      <c r="AF26" s="4">
        <v>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v>
      </c>
      <c r="K28" s="46"/>
      <c r="L28" s="81">
        <v>1.3</v>
      </c>
      <c r="M28" s="46"/>
      <c r="N28" s="81">
        <v>1.3</v>
      </c>
      <c r="O28" s="46"/>
      <c r="P28" s="81">
        <v>1.3</v>
      </c>
      <c r="Q28" s="47"/>
      <c r="R28" s="46"/>
      <c r="S28" s="81">
        <v>1.4</v>
      </c>
      <c r="T28" s="46"/>
      <c r="U28" s="81">
        <v>1</v>
      </c>
      <c r="V28" s="46"/>
      <c r="W28" s="81">
        <v>1</v>
      </c>
      <c r="X28" s="47"/>
      <c r="Y28" s="47"/>
      <c r="Z28" s="47"/>
      <c r="AA28" s="46"/>
      <c r="AB28" s="3">
        <v>1</v>
      </c>
      <c r="AC28" s="50">
        <v>1</v>
      </c>
      <c r="AD28" s="47"/>
      <c r="AE28" s="46"/>
      <c r="AF28" s="4">
        <v>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0.98599999999999999</v>
      </c>
      <c r="K31" s="46"/>
      <c r="L31" s="83">
        <v>0.98599999999999999</v>
      </c>
      <c r="M31" s="46"/>
      <c r="N31" s="83">
        <v>0.98599999999999999</v>
      </c>
      <c r="O31" s="46"/>
      <c r="P31" s="83">
        <v>0.98599999999999999</v>
      </c>
      <c r="Q31" s="47"/>
      <c r="R31" s="46"/>
      <c r="S31" s="83">
        <v>0.98599999999999999</v>
      </c>
      <c r="T31" s="46"/>
      <c r="U31" s="83">
        <v>0.97099999999999997</v>
      </c>
      <c r="V31" s="46"/>
      <c r="W31" s="83">
        <v>0.97099999999999997</v>
      </c>
      <c r="X31" s="47"/>
      <c r="Y31" s="47"/>
      <c r="Z31" s="47"/>
      <c r="AA31" s="46"/>
      <c r="AB31" s="7">
        <v>0.97099999999999997</v>
      </c>
      <c r="AC31" s="53">
        <v>0.97099999999999997</v>
      </c>
      <c r="AD31" s="47"/>
      <c r="AE31" s="46"/>
      <c r="AF31" s="8">
        <v>0.97099999999999997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1.3</v>
      </c>
      <c r="K33" s="46"/>
      <c r="L33" s="82">
        <v>1.3</v>
      </c>
      <c r="M33" s="46"/>
      <c r="N33" s="82">
        <v>1.3</v>
      </c>
      <c r="O33" s="46"/>
      <c r="P33" s="82">
        <v>1.3</v>
      </c>
      <c r="Q33" s="47"/>
      <c r="R33" s="46"/>
      <c r="S33" s="82">
        <v>1.3</v>
      </c>
      <c r="T33" s="46"/>
      <c r="U33" s="82">
        <v>1</v>
      </c>
      <c r="V33" s="46"/>
      <c r="W33" s="82">
        <v>1</v>
      </c>
      <c r="X33" s="47"/>
      <c r="Y33" s="47"/>
      <c r="Z33" s="47"/>
      <c r="AA33" s="46"/>
      <c r="AB33" s="9">
        <v>1</v>
      </c>
      <c r="AC33" s="52">
        <v>1</v>
      </c>
      <c r="AD33" s="47"/>
      <c r="AE33" s="46"/>
      <c r="AF33" s="10">
        <v>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2" ht="13.15" customHeight="1" x14ac:dyDescent="0.25">
      <c r="E36" s="48" t="s">
        <v>337</v>
      </c>
      <c r="F36" s="47"/>
      <c r="G36" s="47"/>
      <c r="H36" s="47"/>
      <c r="I36" s="49"/>
      <c r="J36" s="81">
        <v>1.3</v>
      </c>
      <c r="K36" s="46"/>
      <c r="L36" s="81">
        <v>1.3</v>
      </c>
      <c r="M36" s="46"/>
      <c r="N36" s="81">
        <v>1.3</v>
      </c>
      <c r="O36" s="46"/>
      <c r="P36" s="81">
        <v>1.3</v>
      </c>
      <c r="Q36" s="47"/>
      <c r="R36" s="46"/>
      <c r="S36" s="81">
        <v>1.3</v>
      </c>
      <c r="T36" s="46"/>
      <c r="U36" s="81">
        <v>1</v>
      </c>
      <c r="V36" s="46"/>
      <c r="W36" s="81">
        <v>1</v>
      </c>
      <c r="X36" s="47"/>
      <c r="Y36" s="47"/>
      <c r="Z36" s="47"/>
      <c r="AA36" s="46"/>
      <c r="AB36" s="3">
        <v>1</v>
      </c>
      <c r="AC36" s="50">
        <v>1</v>
      </c>
      <c r="AD36" s="47"/>
      <c r="AE36" s="46"/>
      <c r="AF36" s="4">
        <v>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3</v>
      </c>
      <c r="K40" s="46"/>
      <c r="L40" s="81">
        <v>3</v>
      </c>
      <c r="M40" s="46"/>
      <c r="N40" s="81">
        <v>3</v>
      </c>
      <c r="O40" s="46"/>
      <c r="P40" s="81">
        <v>3</v>
      </c>
      <c r="Q40" s="47"/>
      <c r="R40" s="46"/>
      <c r="S40" s="81">
        <v>3</v>
      </c>
      <c r="T40" s="46"/>
      <c r="U40" s="81">
        <v>3</v>
      </c>
      <c r="V40" s="46"/>
      <c r="W40" s="81">
        <v>3</v>
      </c>
      <c r="X40" s="47"/>
      <c r="Y40" s="47"/>
      <c r="Z40" s="47"/>
      <c r="AA40" s="46"/>
      <c r="AB40" s="3">
        <v>3</v>
      </c>
      <c r="AC40" s="50">
        <v>3</v>
      </c>
      <c r="AD40" s="47"/>
      <c r="AE40" s="46"/>
      <c r="AF40" s="4">
        <v>3</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ifPfn4bds46ZpCiXtMoMDT1x9L4UXXPH6k8PC5/vEkrqpVuKFzru6W/DwvKZslNnnqAmSWslwYNbm5aNiiyCw==" saltValue="AVCnQEv++JyEEhJHbOouw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B00DEBC-62D0-434A-A4D2-686EF13AA8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WOSO - Woodstock South (66/11kV)</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dimension ref="A1:AJ53"/>
  <sheetViews>
    <sheetView showGridLines="0" topLeftCell="A31" zoomScale="145" zoomScaleNormal="145" workbookViewId="0">
      <selection activeCell="AL40" sqref="AL4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1925</v>
      </c>
      <c r="J3" s="69"/>
      <c r="K3" s="69"/>
      <c r="L3" s="69"/>
      <c r="M3" s="69"/>
      <c r="N3" s="69"/>
      <c r="O3" s="69"/>
      <c r="P3" s="69"/>
      <c r="Q3" s="69"/>
      <c r="R3" s="69"/>
      <c r="S3" s="69"/>
      <c r="V3" s="71" t="s">
        <v>645</v>
      </c>
      <c r="W3" s="69"/>
      <c r="Y3" s="72" t="s">
        <v>764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1926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16.100000000000001</v>
      </c>
      <c r="K26" s="46"/>
      <c r="L26" s="81">
        <v>16.100000000000001</v>
      </c>
      <c r="M26" s="46"/>
      <c r="N26" s="81">
        <v>16.100000000000001</v>
      </c>
      <c r="O26" s="46"/>
      <c r="P26" s="81">
        <v>16.100000000000001</v>
      </c>
      <c r="Q26" s="47"/>
      <c r="R26" s="46"/>
      <c r="S26" s="81">
        <v>16.100000000000001</v>
      </c>
      <c r="T26" s="46"/>
      <c r="U26" s="81">
        <v>18</v>
      </c>
      <c r="V26" s="46"/>
      <c r="W26" s="81">
        <v>18</v>
      </c>
      <c r="X26" s="47"/>
      <c r="Y26" s="47"/>
      <c r="Z26" s="47"/>
      <c r="AA26" s="46"/>
      <c r="AB26" s="3">
        <v>18</v>
      </c>
      <c r="AC26" s="50">
        <v>18</v>
      </c>
      <c r="AD26" s="47"/>
      <c r="AE26" s="46"/>
      <c r="AF26" s="4">
        <v>18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5.8</v>
      </c>
      <c r="K28" s="46"/>
      <c r="L28" s="81">
        <v>5.7</v>
      </c>
      <c r="M28" s="46"/>
      <c r="N28" s="81">
        <v>5.7</v>
      </c>
      <c r="O28" s="46"/>
      <c r="P28" s="81">
        <v>5.7</v>
      </c>
      <c r="Q28" s="47"/>
      <c r="R28" s="46"/>
      <c r="S28" s="81">
        <v>5.8</v>
      </c>
      <c r="T28" s="46"/>
      <c r="U28" s="81">
        <v>4.9000000000000004</v>
      </c>
      <c r="V28" s="46"/>
      <c r="W28" s="81">
        <v>4.9000000000000004</v>
      </c>
      <c r="X28" s="47"/>
      <c r="Y28" s="47"/>
      <c r="Z28" s="47"/>
      <c r="AA28" s="46"/>
      <c r="AB28" s="3">
        <v>4.9000000000000004</v>
      </c>
      <c r="AC28" s="50">
        <v>4.9000000000000004</v>
      </c>
      <c r="AD28" s="47"/>
      <c r="AE28" s="46"/>
      <c r="AF28" s="4">
        <v>4.9000000000000004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0.97799999999999998</v>
      </c>
      <c r="K31" s="46"/>
      <c r="L31" s="83">
        <v>0.97799999999999998</v>
      </c>
      <c r="M31" s="46"/>
      <c r="N31" s="83">
        <v>0.97799999999999998</v>
      </c>
      <c r="O31" s="46"/>
      <c r="P31" s="83">
        <v>0.97799999999999998</v>
      </c>
      <c r="Q31" s="47"/>
      <c r="R31" s="46"/>
      <c r="S31" s="83">
        <v>0.97799999999999998</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9</v>
      </c>
      <c r="K32" s="46"/>
      <c r="L32" s="81">
        <v>9</v>
      </c>
      <c r="M32" s="46"/>
      <c r="N32" s="81">
        <v>9</v>
      </c>
      <c r="O32" s="46"/>
      <c r="P32" s="81">
        <v>9</v>
      </c>
      <c r="Q32" s="47"/>
      <c r="R32" s="46"/>
      <c r="S32" s="81">
        <v>9</v>
      </c>
      <c r="T32" s="46"/>
      <c r="U32" s="81">
        <v>9.4</v>
      </c>
      <c r="V32" s="46"/>
      <c r="W32" s="81">
        <v>9.4</v>
      </c>
      <c r="X32" s="47"/>
      <c r="Y32" s="47"/>
      <c r="Z32" s="47"/>
      <c r="AA32" s="46"/>
      <c r="AB32" s="3">
        <v>9.4</v>
      </c>
      <c r="AC32" s="50">
        <v>9.4</v>
      </c>
      <c r="AD32" s="47"/>
      <c r="AE32" s="46"/>
      <c r="AF32" s="4">
        <v>9.4</v>
      </c>
    </row>
    <row r="33" spans="5:32" ht="13.15" customHeight="1" x14ac:dyDescent="0.25">
      <c r="E33" s="51" t="s">
        <v>331</v>
      </c>
      <c r="F33" s="47"/>
      <c r="G33" s="47"/>
      <c r="H33" s="47"/>
      <c r="I33" s="49"/>
      <c r="J33" s="82">
        <v>5.4</v>
      </c>
      <c r="K33" s="46"/>
      <c r="L33" s="82">
        <v>5.4</v>
      </c>
      <c r="M33" s="46"/>
      <c r="N33" s="82">
        <v>5.4</v>
      </c>
      <c r="O33" s="46"/>
      <c r="P33" s="82">
        <v>5.4</v>
      </c>
      <c r="Q33" s="47"/>
      <c r="R33" s="46"/>
      <c r="S33" s="82">
        <v>5.4</v>
      </c>
      <c r="T33" s="46"/>
      <c r="U33" s="82">
        <v>4.5999999999999996</v>
      </c>
      <c r="V33" s="46"/>
      <c r="W33" s="82">
        <v>4.5999999999999996</v>
      </c>
      <c r="X33" s="47"/>
      <c r="Y33" s="47"/>
      <c r="Z33" s="47"/>
      <c r="AA33" s="46"/>
      <c r="AB33" s="9">
        <v>4.5999999999999996</v>
      </c>
      <c r="AC33" s="52">
        <v>4.5999999999999996</v>
      </c>
      <c r="AD33" s="47"/>
      <c r="AE33" s="46"/>
      <c r="AF33" s="10">
        <v>4.5999999999999996</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1929</v>
      </c>
      <c r="K35" s="46"/>
      <c r="L35" s="80" t="s">
        <v>1929</v>
      </c>
      <c r="M35" s="46"/>
      <c r="N35" s="80" t="s">
        <v>1929</v>
      </c>
      <c r="O35" s="46"/>
      <c r="P35" s="80" t="s">
        <v>1929</v>
      </c>
      <c r="Q35" s="47"/>
      <c r="R35" s="46"/>
      <c r="S35" s="80" t="s">
        <v>1929</v>
      </c>
      <c r="T35" s="46"/>
      <c r="U35" s="80" t="s">
        <v>1929</v>
      </c>
      <c r="V35" s="46"/>
      <c r="W35" s="80" t="s">
        <v>1929</v>
      </c>
      <c r="X35" s="47"/>
      <c r="Y35" s="47"/>
      <c r="Z35" s="47"/>
      <c r="AA35" s="46"/>
      <c r="AB35" s="5" t="s">
        <v>1929</v>
      </c>
      <c r="AC35" s="45" t="s">
        <v>1929</v>
      </c>
      <c r="AD35" s="47"/>
      <c r="AE35" s="46"/>
      <c r="AF35" s="6" t="s">
        <v>1929</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althxDm6tCq4TgqYONZN2d/x8U5nZpCrsqMmyS5TpgAvD1kTSADcE19uRg2PILwfGud+o1QIGJfYs82mgUYDw==" saltValue="2SF+rJe/TRBSPipuI0JpP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80E9932-1D7D-488D-AE9F-B13289BBE93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WOWA - Wowan (66/22kV)</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dimension ref="B1:AI51"/>
  <sheetViews>
    <sheetView showGridLines="0" topLeftCell="A21"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1930</v>
      </c>
      <c r="I3" s="69"/>
      <c r="J3" s="69"/>
      <c r="K3" s="69"/>
      <c r="L3" s="69"/>
      <c r="M3" s="69"/>
      <c r="N3" s="69"/>
      <c r="O3" s="69"/>
      <c r="P3" s="69"/>
      <c r="Q3" s="69"/>
      <c r="R3" s="69"/>
      <c r="U3" s="71" t="s">
        <v>645</v>
      </c>
      <c r="V3" s="69"/>
      <c r="X3" s="72" t="s">
        <v>1269</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1931</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1932</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1933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64</v>
      </c>
      <c r="J24" s="46"/>
      <c r="K24" s="81">
        <v>64</v>
      </c>
      <c r="L24" s="46"/>
      <c r="M24" s="81">
        <v>64</v>
      </c>
      <c r="N24" s="46"/>
      <c r="O24" s="81">
        <v>64</v>
      </c>
      <c r="P24" s="47"/>
      <c r="Q24" s="46"/>
      <c r="R24" s="81">
        <v>64</v>
      </c>
      <c r="S24" s="46"/>
      <c r="T24" s="81">
        <v>64</v>
      </c>
      <c r="U24" s="46"/>
      <c r="V24" s="81">
        <v>64</v>
      </c>
      <c r="W24" s="47"/>
      <c r="X24" s="47"/>
      <c r="Y24" s="47"/>
      <c r="Z24" s="46"/>
      <c r="AA24" s="3">
        <v>64</v>
      </c>
      <c r="AB24" s="50">
        <v>64</v>
      </c>
      <c r="AC24" s="47"/>
      <c r="AD24" s="46"/>
      <c r="AE24" s="4">
        <v>64</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26.1</v>
      </c>
      <c r="J26" s="46"/>
      <c r="K26" s="81">
        <v>26.5</v>
      </c>
      <c r="L26" s="46"/>
      <c r="M26" s="81">
        <v>26.4</v>
      </c>
      <c r="N26" s="46"/>
      <c r="O26" s="81">
        <v>26.5</v>
      </c>
      <c r="P26" s="47"/>
      <c r="Q26" s="46"/>
      <c r="R26" s="81">
        <v>26.7</v>
      </c>
      <c r="S26" s="46"/>
      <c r="T26" s="81">
        <v>22.3</v>
      </c>
      <c r="U26" s="46"/>
      <c r="V26" s="81">
        <v>22.7</v>
      </c>
      <c r="W26" s="47"/>
      <c r="X26" s="47"/>
      <c r="Y26" s="47"/>
      <c r="Z26" s="46"/>
      <c r="AA26" s="3">
        <v>22.7</v>
      </c>
      <c r="AB26" s="50">
        <v>22.6</v>
      </c>
      <c r="AC26" s="47"/>
      <c r="AD26" s="46"/>
      <c r="AE26" s="4">
        <v>22.6</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0.93500000000000005</v>
      </c>
      <c r="J29" s="46"/>
      <c r="K29" s="83">
        <v>0.93500000000000005</v>
      </c>
      <c r="L29" s="46"/>
      <c r="M29" s="83">
        <v>0.93500000000000005</v>
      </c>
      <c r="N29" s="46"/>
      <c r="O29" s="83">
        <v>0.93500000000000005</v>
      </c>
      <c r="P29" s="47"/>
      <c r="Q29" s="46"/>
      <c r="R29" s="83">
        <v>0.93500000000000005</v>
      </c>
      <c r="S29" s="46"/>
      <c r="T29" s="83">
        <v>0.97399999999999998</v>
      </c>
      <c r="U29" s="46"/>
      <c r="V29" s="83">
        <v>0.97399999999999998</v>
      </c>
      <c r="W29" s="47"/>
      <c r="X29" s="47"/>
      <c r="Y29" s="47"/>
      <c r="Z29" s="46"/>
      <c r="AA29" s="7">
        <v>0.97399999999999998</v>
      </c>
      <c r="AB29" s="53">
        <v>0.97399999999999998</v>
      </c>
      <c r="AC29" s="47"/>
      <c r="AD29" s="46"/>
      <c r="AE29" s="8">
        <v>0.97399999999999998</v>
      </c>
    </row>
    <row r="30" spans="4:31" ht="13.15" customHeight="1" x14ac:dyDescent="0.25">
      <c r="E30" s="48" t="s">
        <v>329</v>
      </c>
      <c r="F30" s="47"/>
      <c r="G30" s="47"/>
      <c r="H30" s="49"/>
      <c r="I30" s="81">
        <v>32</v>
      </c>
      <c r="J30" s="46"/>
      <c r="K30" s="81">
        <v>32</v>
      </c>
      <c r="L30" s="46"/>
      <c r="M30" s="81">
        <v>32</v>
      </c>
      <c r="N30" s="46"/>
      <c r="O30" s="81">
        <v>32</v>
      </c>
      <c r="P30" s="47"/>
      <c r="Q30" s="46"/>
      <c r="R30" s="81">
        <v>32</v>
      </c>
      <c r="S30" s="46"/>
      <c r="T30" s="81">
        <v>32</v>
      </c>
      <c r="U30" s="46"/>
      <c r="V30" s="81">
        <v>32</v>
      </c>
      <c r="W30" s="47"/>
      <c r="X30" s="47"/>
      <c r="Y30" s="47"/>
      <c r="Z30" s="46"/>
      <c r="AA30" s="3">
        <v>32</v>
      </c>
      <c r="AB30" s="50">
        <v>32</v>
      </c>
      <c r="AC30" s="47"/>
      <c r="AD30" s="46"/>
      <c r="AE30" s="4">
        <v>32</v>
      </c>
    </row>
    <row r="31" spans="4:31" ht="13.15" customHeight="1" x14ac:dyDescent="0.25">
      <c r="E31" s="51" t="s">
        <v>331</v>
      </c>
      <c r="F31" s="47"/>
      <c r="G31" s="47"/>
      <c r="H31" s="49"/>
      <c r="I31" s="82">
        <v>24</v>
      </c>
      <c r="J31" s="46"/>
      <c r="K31" s="82">
        <v>24.4</v>
      </c>
      <c r="L31" s="46"/>
      <c r="M31" s="82">
        <v>24.3</v>
      </c>
      <c r="N31" s="46"/>
      <c r="O31" s="82">
        <v>24.4</v>
      </c>
      <c r="P31" s="47"/>
      <c r="Q31" s="46"/>
      <c r="R31" s="82">
        <v>24.6</v>
      </c>
      <c r="S31" s="46"/>
      <c r="T31" s="82">
        <v>21.2</v>
      </c>
      <c r="U31" s="46"/>
      <c r="V31" s="82">
        <v>21.7</v>
      </c>
      <c r="W31" s="47"/>
      <c r="X31" s="47"/>
      <c r="Y31" s="47"/>
      <c r="Z31" s="46"/>
      <c r="AA31" s="9">
        <v>21.6</v>
      </c>
      <c r="AB31" s="52">
        <v>21.6</v>
      </c>
      <c r="AC31" s="47"/>
      <c r="AD31" s="46"/>
      <c r="AE31" s="10">
        <v>21.6</v>
      </c>
    </row>
    <row r="32" spans="4:31" ht="20.25" customHeight="1" x14ac:dyDescent="0.25">
      <c r="E32" s="48" t="s">
        <v>662</v>
      </c>
      <c r="F32" s="47"/>
      <c r="G32" s="47"/>
      <c r="H32" s="49"/>
      <c r="I32" s="80">
        <v>1.2</v>
      </c>
      <c r="J32" s="46"/>
      <c r="K32" s="80">
        <v>1.2</v>
      </c>
      <c r="L32" s="46"/>
      <c r="M32" s="80">
        <v>1.2</v>
      </c>
      <c r="N32" s="46"/>
      <c r="O32" s="80">
        <v>1.2</v>
      </c>
      <c r="P32" s="47"/>
      <c r="Q32" s="46"/>
      <c r="R32" s="80">
        <v>1.2</v>
      </c>
      <c r="S32" s="46"/>
      <c r="T32" s="80">
        <v>1.1000000000000001</v>
      </c>
      <c r="U32" s="46"/>
      <c r="V32" s="80">
        <v>1.1000000000000001</v>
      </c>
      <c r="W32" s="47"/>
      <c r="X32" s="47"/>
      <c r="Y32" s="47"/>
      <c r="Z32" s="46"/>
      <c r="AA32" s="5">
        <v>1.1000000000000001</v>
      </c>
      <c r="AB32" s="45">
        <v>1.1000000000000001</v>
      </c>
      <c r="AC32" s="47"/>
      <c r="AD32" s="46"/>
      <c r="AE32" s="6">
        <v>1.1000000000000001</v>
      </c>
    </row>
    <row r="33" spans="5:31" ht="20.25" customHeight="1" x14ac:dyDescent="0.25">
      <c r="E33" s="48" t="s">
        <v>663</v>
      </c>
      <c r="F33" s="47"/>
      <c r="G33" s="47"/>
      <c r="H33" s="49"/>
      <c r="I33" s="80" t="s">
        <v>674</v>
      </c>
      <c r="J33" s="46"/>
      <c r="K33" s="80" t="s">
        <v>674</v>
      </c>
      <c r="L33" s="46"/>
      <c r="M33" s="80" t="s">
        <v>674</v>
      </c>
      <c r="N33" s="46"/>
      <c r="O33" s="80" t="s">
        <v>674</v>
      </c>
      <c r="P33" s="47"/>
      <c r="Q33" s="46"/>
      <c r="R33" s="80" t="s">
        <v>674</v>
      </c>
      <c r="S33" s="46"/>
      <c r="T33" s="80" t="s">
        <v>674</v>
      </c>
      <c r="U33" s="46"/>
      <c r="V33" s="80" t="s">
        <v>674</v>
      </c>
      <c r="W33" s="47"/>
      <c r="X33" s="47"/>
      <c r="Y33" s="47"/>
      <c r="Z33" s="46"/>
      <c r="AA33" s="5" t="s">
        <v>674</v>
      </c>
      <c r="AB33" s="45" t="s">
        <v>674</v>
      </c>
      <c r="AC33" s="47"/>
      <c r="AD33" s="46"/>
      <c r="AE33" s="6" t="s">
        <v>674</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7</v>
      </c>
      <c r="J36" s="46"/>
      <c r="K36" s="81">
        <v>7</v>
      </c>
      <c r="L36" s="46"/>
      <c r="M36" s="81">
        <v>7</v>
      </c>
      <c r="N36" s="46"/>
      <c r="O36" s="81">
        <v>7</v>
      </c>
      <c r="P36" s="47"/>
      <c r="Q36" s="46"/>
      <c r="R36" s="81">
        <v>7</v>
      </c>
      <c r="S36" s="46"/>
      <c r="T36" s="81">
        <v>7</v>
      </c>
      <c r="U36" s="46"/>
      <c r="V36" s="81">
        <v>7</v>
      </c>
      <c r="W36" s="47"/>
      <c r="X36" s="47"/>
      <c r="Y36" s="47"/>
      <c r="Z36" s="46"/>
      <c r="AA36" s="3">
        <v>7</v>
      </c>
      <c r="AB36" s="50">
        <v>7</v>
      </c>
      <c r="AC36" s="47"/>
      <c r="AD36" s="46"/>
      <c r="AE36" s="4">
        <v>7</v>
      </c>
    </row>
    <row r="37" spans="5:31" x14ac:dyDescent="0.25">
      <c r="E37" s="48" t="s">
        <v>344</v>
      </c>
      <c r="F37" s="47"/>
      <c r="G37" s="47"/>
      <c r="H37" s="49"/>
      <c r="I37" s="81">
        <v>1.7</v>
      </c>
      <c r="J37" s="46"/>
      <c r="K37" s="81">
        <v>1.7</v>
      </c>
      <c r="L37" s="46"/>
      <c r="M37" s="81">
        <v>1.7</v>
      </c>
      <c r="N37" s="46"/>
      <c r="O37" s="81">
        <v>1.7</v>
      </c>
      <c r="P37" s="47"/>
      <c r="Q37" s="46"/>
      <c r="R37" s="81">
        <v>1.7</v>
      </c>
      <c r="S37" s="46"/>
      <c r="T37" s="81">
        <v>1.7</v>
      </c>
      <c r="U37" s="46"/>
      <c r="V37" s="81">
        <v>1.7</v>
      </c>
      <c r="W37" s="47"/>
      <c r="X37" s="47"/>
      <c r="Y37" s="47"/>
      <c r="Z37" s="46"/>
      <c r="AA37" s="3">
        <v>1.7</v>
      </c>
      <c r="AB37" s="50">
        <v>1.7</v>
      </c>
      <c r="AC37" s="47"/>
      <c r="AD37" s="46"/>
      <c r="AE37" s="4">
        <v>1.7</v>
      </c>
    </row>
    <row r="38" spans="5:31" x14ac:dyDescent="0.25">
      <c r="E38" s="48" t="s">
        <v>346</v>
      </c>
      <c r="F38" s="47"/>
      <c r="G38" s="47"/>
      <c r="H38" s="49"/>
      <c r="I38" s="81">
        <v>2.5</v>
      </c>
      <c r="J38" s="46"/>
      <c r="K38" s="81">
        <v>2.5</v>
      </c>
      <c r="L38" s="46"/>
      <c r="M38" s="81">
        <v>2.5</v>
      </c>
      <c r="N38" s="46"/>
      <c r="O38" s="81">
        <v>2.5</v>
      </c>
      <c r="P38" s="47"/>
      <c r="Q38" s="46"/>
      <c r="R38" s="81">
        <v>2.5</v>
      </c>
      <c r="S38" s="46"/>
      <c r="T38" s="81">
        <v>2.5</v>
      </c>
      <c r="U38" s="46"/>
      <c r="V38" s="81">
        <v>2.5</v>
      </c>
      <c r="W38" s="47"/>
      <c r="X38" s="47"/>
      <c r="Y38" s="47"/>
      <c r="Z38" s="46"/>
      <c r="AA38" s="3">
        <v>2.5</v>
      </c>
      <c r="AB38" s="50">
        <v>2.5</v>
      </c>
      <c r="AC38" s="47"/>
      <c r="AD38" s="46"/>
      <c r="AE38" s="4">
        <v>2.5</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50</v>
      </c>
      <c r="J41" s="46"/>
      <c r="K41" s="81">
        <v>50</v>
      </c>
      <c r="L41" s="46"/>
      <c r="M41" s="81">
        <v>50</v>
      </c>
      <c r="N41" s="46"/>
      <c r="O41" s="81">
        <v>50</v>
      </c>
      <c r="P41" s="47"/>
      <c r="Q41" s="46"/>
      <c r="R41" s="81">
        <v>50</v>
      </c>
      <c r="S41" s="46"/>
      <c r="T41" s="81">
        <v>50</v>
      </c>
      <c r="U41" s="46"/>
      <c r="V41" s="81">
        <v>50</v>
      </c>
      <c r="W41" s="47"/>
      <c r="X41" s="47"/>
      <c r="Y41" s="47"/>
      <c r="Z41" s="46"/>
      <c r="AA41" s="3">
        <v>50</v>
      </c>
      <c r="AB41" s="50">
        <v>50</v>
      </c>
      <c r="AC41" s="47"/>
      <c r="AD41" s="46"/>
      <c r="AE41" s="4">
        <v>50</v>
      </c>
    </row>
    <row r="42" spans="5:31" ht="20.100000000000001" customHeight="1" x14ac:dyDescent="0.25">
      <c r="E42" s="48" t="s">
        <v>310</v>
      </c>
      <c r="F42" s="47"/>
      <c r="G42" s="47"/>
      <c r="H42" s="49"/>
      <c r="I42" s="81">
        <v>25</v>
      </c>
      <c r="J42" s="46"/>
      <c r="K42" s="81">
        <v>25</v>
      </c>
      <c r="L42" s="46"/>
      <c r="M42" s="81">
        <v>25</v>
      </c>
      <c r="N42" s="46"/>
      <c r="O42" s="81">
        <v>25</v>
      </c>
      <c r="P42" s="47"/>
      <c r="Q42" s="46"/>
      <c r="R42" s="81">
        <v>25</v>
      </c>
      <c r="S42" s="46"/>
      <c r="T42" s="81">
        <v>25</v>
      </c>
      <c r="U42" s="46"/>
      <c r="V42" s="81">
        <v>25</v>
      </c>
      <c r="W42" s="47"/>
      <c r="X42" s="47"/>
      <c r="Y42" s="47"/>
      <c r="Z42" s="46"/>
      <c r="AA42" s="3">
        <v>25</v>
      </c>
      <c r="AB42" s="50">
        <v>25</v>
      </c>
      <c r="AC42" s="47"/>
      <c r="AD42" s="46"/>
      <c r="AE42" s="4">
        <v>25</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WiPwBZvtw3HkNaDT8SigipjwD+Yh2wjAYG/LuA+Bd2CIbj0nSfRFnOCxj0n/UpEsDZghgNSJFy7udxvr8+rJcQ==" saltValue="jyOdEZQNO9HxlZaHlAJff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4CDE006C-4887-4125-A413-FB943F43136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YARA - Yarranlea BSP (110/33kV)</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A1:AJ53"/>
  <sheetViews>
    <sheetView showGridLines="0" topLeftCell="A28" zoomScale="145" zoomScaleNormal="145" workbookViewId="0">
      <selection activeCell="AK43" sqref="AK43: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1934</v>
      </c>
      <c r="J3" s="69"/>
      <c r="K3" s="69"/>
      <c r="L3" s="69"/>
      <c r="M3" s="69"/>
      <c r="N3" s="69"/>
      <c r="O3" s="69"/>
      <c r="P3" s="69"/>
      <c r="Q3" s="69"/>
      <c r="R3" s="69"/>
      <c r="S3" s="69"/>
      <c r="V3" s="71" t="s">
        <v>645</v>
      </c>
      <c r="W3" s="69"/>
      <c r="Y3" s="72" t="s">
        <v>792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1935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1937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15.5</v>
      </c>
      <c r="K26" s="46"/>
      <c r="L26" s="81">
        <v>15.5</v>
      </c>
      <c r="M26" s="46"/>
      <c r="N26" s="81">
        <v>15.5</v>
      </c>
      <c r="O26" s="46"/>
      <c r="P26" s="81">
        <v>15.5</v>
      </c>
      <c r="Q26" s="47"/>
      <c r="R26" s="46"/>
      <c r="S26" s="81">
        <v>15.5</v>
      </c>
      <c r="T26" s="46"/>
      <c r="U26" s="81">
        <v>17.899999999999999</v>
      </c>
      <c r="V26" s="46"/>
      <c r="W26" s="81">
        <v>17.899999999999999</v>
      </c>
      <c r="X26" s="47"/>
      <c r="Y26" s="47"/>
      <c r="Z26" s="47"/>
      <c r="AA26" s="46"/>
      <c r="AB26" s="3">
        <v>17.899999999999999</v>
      </c>
      <c r="AC26" s="50">
        <v>17.899999999999999</v>
      </c>
      <c r="AD26" s="47"/>
      <c r="AE26" s="46"/>
      <c r="AF26" s="4">
        <v>17.899999999999999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4.8</v>
      </c>
      <c r="K28" s="46"/>
      <c r="L28" s="81">
        <v>4.8</v>
      </c>
      <c r="M28" s="46"/>
      <c r="N28" s="81">
        <v>4.8</v>
      </c>
      <c r="O28" s="46"/>
      <c r="P28" s="81">
        <v>4.8</v>
      </c>
      <c r="Q28" s="47"/>
      <c r="R28" s="46"/>
      <c r="S28" s="81">
        <v>4.8</v>
      </c>
      <c r="T28" s="46"/>
      <c r="U28" s="81">
        <v>4.9000000000000004</v>
      </c>
      <c r="V28" s="46"/>
      <c r="W28" s="81">
        <v>4.8</v>
      </c>
      <c r="X28" s="47"/>
      <c r="Y28" s="47"/>
      <c r="Z28" s="47"/>
      <c r="AA28" s="46"/>
      <c r="AB28" s="3">
        <v>4.8</v>
      </c>
      <c r="AC28" s="50">
        <v>4.8</v>
      </c>
      <c r="AD28" s="47"/>
      <c r="AE28" s="46"/>
      <c r="AF28" s="4">
        <v>4.8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0.98199999999999998</v>
      </c>
      <c r="K31" s="46"/>
      <c r="L31" s="83">
        <v>0.98199999999999998</v>
      </c>
      <c r="M31" s="46"/>
      <c r="N31" s="83">
        <v>0.98199999999999998</v>
      </c>
      <c r="O31" s="46"/>
      <c r="P31" s="83">
        <v>0.98199999999999998</v>
      </c>
      <c r="Q31" s="47"/>
      <c r="R31" s="46"/>
      <c r="S31" s="83">
        <v>0.98199999999999998</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8.5</v>
      </c>
      <c r="K32" s="46"/>
      <c r="L32" s="81">
        <v>8.5</v>
      </c>
      <c r="M32" s="46"/>
      <c r="N32" s="81">
        <v>8.5</v>
      </c>
      <c r="O32" s="46"/>
      <c r="P32" s="81">
        <v>8.5</v>
      </c>
      <c r="Q32" s="47"/>
      <c r="R32" s="46"/>
      <c r="S32" s="81">
        <v>8.5</v>
      </c>
      <c r="T32" s="46"/>
      <c r="U32" s="81">
        <v>9</v>
      </c>
      <c r="V32" s="46"/>
      <c r="W32" s="81">
        <v>9</v>
      </c>
      <c r="X32" s="47"/>
      <c r="Y32" s="47"/>
      <c r="Z32" s="47"/>
      <c r="AA32" s="46"/>
      <c r="AB32" s="3">
        <v>9</v>
      </c>
      <c r="AC32" s="50">
        <v>9</v>
      </c>
      <c r="AD32" s="47"/>
      <c r="AE32" s="46"/>
      <c r="AF32" s="4">
        <v>9</v>
      </c>
    </row>
    <row r="33" spans="5:32" ht="13.15" customHeight="1" x14ac:dyDescent="0.25">
      <c r="E33" s="51" t="s">
        <v>331</v>
      </c>
      <c r="F33" s="47"/>
      <c r="G33" s="47"/>
      <c r="H33" s="47"/>
      <c r="I33" s="49"/>
      <c r="J33" s="82">
        <v>4.4000000000000004</v>
      </c>
      <c r="K33" s="46"/>
      <c r="L33" s="82">
        <v>4.4000000000000004</v>
      </c>
      <c r="M33" s="46"/>
      <c r="N33" s="82">
        <v>4.4000000000000004</v>
      </c>
      <c r="O33" s="46"/>
      <c r="P33" s="82">
        <v>4.4000000000000004</v>
      </c>
      <c r="Q33" s="47"/>
      <c r="R33" s="46"/>
      <c r="S33" s="82">
        <v>4.4000000000000004</v>
      </c>
      <c r="T33" s="46"/>
      <c r="U33" s="82">
        <v>4.5</v>
      </c>
      <c r="V33" s="46"/>
      <c r="W33" s="82">
        <v>4.5</v>
      </c>
      <c r="X33" s="47"/>
      <c r="Y33" s="47"/>
      <c r="Z33" s="47"/>
      <c r="AA33" s="46"/>
      <c r="AB33" s="9">
        <v>4.5</v>
      </c>
      <c r="AC33" s="52">
        <v>4.5</v>
      </c>
      <c r="AD33" s="47"/>
      <c r="AE33" s="46"/>
      <c r="AF33" s="10">
        <v>4.5</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RO2Bm+JGCePW8MNyF4JJLjPgp7CdhF/j+WhSK2D0M18+anFw7ouPOdoVx1ivTtMqhGk3+5LdyjrvCuc2oHuwQ==" saltValue="IZV5gJz/M1uVVwy5G0E1H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05E6C4D-422A-4777-9F61-546878051BD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YARR - Yarraman (66/11kV)</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A1:AJ53"/>
  <sheetViews>
    <sheetView showGridLines="0" topLeftCell="A19"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1938</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1939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815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1940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2.8</v>
      </c>
      <c r="K26" s="46"/>
      <c r="L26" s="81">
        <v>2.8</v>
      </c>
      <c r="M26" s="46"/>
      <c r="N26" s="81">
        <v>2.8</v>
      </c>
      <c r="O26" s="46"/>
      <c r="P26" s="81">
        <v>2.8</v>
      </c>
      <c r="Q26" s="47"/>
      <c r="R26" s="46"/>
      <c r="S26" s="81">
        <v>2.8</v>
      </c>
      <c r="T26" s="46"/>
      <c r="U26" s="81">
        <v>2.8</v>
      </c>
      <c r="V26" s="46"/>
      <c r="W26" s="81">
        <v>2.8</v>
      </c>
      <c r="X26" s="47"/>
      <c r="Y26" s="47"/>
      <c r="Z26" s="47"/>
      <c r="AA26" s="46"/>
      <c r="AB26" s="3">
        <v>2.8</v>
      </c>
      <c r="AC26" s="50">
        <v>2.8</v>
      </c>
      <c r="AD26" s="47"/>
      <c r="AE26" s="46"/>
      <c r="AF26" s="4">
        <v>2.8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v>
      </c>
      <c r="K28" s="46"/>
      <c r="L28" s="81">
        <v>1.5</v>
      </c>
      <c r="M28" s="46"/>
      <c r="N28" s="81">
        <v>1.5</v>
      </c>
      <c r="O28" s="46"/>
      <c r="P28" s="81">
        <v>1.5</v>
      </c>
      <c r="Q28" s="47"/>
      <c r="R28" s="46"/>
      <c r="S28" s="81">
        <v>1.5</v>
      </c>
      <c r="T28" s="46"/>
      <c r="U28" s="81">
        <v>1.1000000000000001</v>
      </c>
      <c r="V28" s="46"/>
      <c r="W28" s="81">
        <v>1.1000000000000001</v>
      </c>
      <c r="X28" s="47"/>
      <c r="Y28" s="47"/>
      <c r="Z28" s="47"/>
      <c r="AA28" s="46"/>
      <c r="AB28" s="3">
        <v>1.1000000000000001</v>
      </c>
      <c r="AC28" s="50">
        <v>1.1000000000000001</v>
      </c>
      <c r="AD28" s="47"/>
      <c r="AE28" s="46"/>
      <c r="AF28" s="4">
        <v>1.1000000000000001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0.85</v>
      </c>
      <c r="K31" s="46"/>
      <c r="L31" s="83">
        <v>0.85</v>
      </c>
      <c r="M31" s="46"/>
      <c r="N31" s="83">
        <v>0.85</v>
      </c>
      <c r="O31" s="46"/>
      <c r="P31" s="83">
        <v>0.85</v>
      </c>
      <c r="Q31" s="47"/>
      <c r="R31" s="46"/>
      <c r="S31" s="83">
        <v>0.85</v>
      </c>
      <c r="T31" s="46"/>
      <c r="U31" s="83">
        <v>0.85</v>
      </c>
      <c r="V31" s="46"/>
      <c r="W31" s="83">
        <v>0.85</v>
      </c>
      <c r="X31" s="47"/>
      <c r="Y31" s="47"/>
      <c r="Z31" s="47"/>
      <c r="AA31" s="46"/>
      <c r="AB31" s="7">
        <v>0.85</v>
      </c>
      <c r="AC31" s="53">
        <v>0.85</v>
      </c>
      <c r="AD31" s="47"/>
      <c r="AE31" s="46"/>
      <c r="AF31" s="8">
        <v>0.85</v>
      </c>
    </row>
    <row r="32" spans="4:32" ht="13.15" customHeight="1" x14ac:dyDescent="0.25">
      <c r="E32" s="48" t="s">
        <v>329</v>
      </c>
      <c r="F32" s="47"/>
      <c r="G32" s="47"/>
      <c r="H32" s="47"/>
      <c r="I32" s="49"/>
      <c r="J32" s="81">
        <v>1.2</v>
      </c>
      <c r="K32" s="46"/>
      <c r="L32" s="81">
        <v>1.2</v>
      </c>
      <c r="M32" s="46"/>
      <c r="N32" s="81">
        <v>1.2</v>
      </c>
      <c r="O32" s="46"/>
      <c r="P32" s="81">
        <v>1.2</v>
      </c>
      <c r="Q32" s="47"/>
      <c r="R32" s="46"/>
      <c r="S32" s="81">
        <v>1.2</v>
      </c>
      <c r="T32" s="46"/>
      <c r="U32" s="81">
        <v>1.3</v>
      </c>
      <c r="V32" s="46"/>
      <c r="W32" s="81">
        <v>1.3</v>
      </c>
      <c r="X32" s="47"/>
      <c r="Y32" s="47"/>
      <c r="Z32" s="47"/>
      <c r="AA32" s="46"/>
      <c r="AB32" s="3">
        <v>1.3</v>
      </c>
      <c r="AC32" s="50">
        <v>1.3</v>
      </c>
      <c r="AD32" s="47"/>
      <c r="AE32" s="46"/>
      <c r="AF32" s="4">
        <v>1.3</v>
      </c>
    </row>
    <row r="33" spans="5:32" ht="13.15" customHeight="1" x14ac:dyDescent="0.25">
      <c r="E33" s="51" t="s">
        <v>331</v>
      </c>
      <c r="F33" s="47"/>
      <c r="G33" s="47"/>
      <c r="H33" s="47"/>
      <c r="I33" s="49"/>
      <c r="J33" s="82">
        <v>1.5</v>
      </c>
      <c r="K33" s="46"/>
      <c r="L33" s="82">
        <v>1.5</v>
      </c>
      <c r="M33" s="46"/>
      <c r="N33" s="82">
        <v>1.5</v>
      </c>
      <c r="O33" s="46"/>
      <c r="P33" s="82">
        <v>1.5</v>
      </c>
      <c r="Q33" s="47"/>
      <c r="R33" s="46"/>
      <c r="S33" s="82">
        <v>1.5</v>
      </c>
      <c r="T33" s="46"/>
      <c r="U33" s="82">
        <v>1.1000000000000001</v>
      </c>
      <c r="V33" s="46"/>
      <c r="W33" s="82">
        <v>1.1000000000000001</v>
      </c>
      <c r="X33" s="47"/>
      <c r="Y33" s="47"/>
      <c r="Z33" s="47"/>
      <c r="AA33" s="46"/>
      <c r="AB33" s="9">
        <v>1.1000000000000001</v>
      </c>
      <c r="AC33" s="52">
        <v>1.1000000000000001</v>
      </c>
      <c r="AD33" s="47"/>
      <c r="AE33" s="46"/>
      <c r="AF33" s="10">
        <v>1.1000000000000001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0.3</v>
      </c>
      <c r="K36" s="46"/>
      <c r="L36" s="81">
        <v>0.3</v>
      </c>
      <c r="M36" s="46"/>
      <c r="N36" s="81">
        <v>0.3</v>
      </c>
      <c r="O36" s="46"/>
      <c r="P36" s="81">
        <v>0.3</v>
      </c>
      <c r="Q36" s="47"/>
      <c r="R36" s="46"/>
      <c r="S36" s="81">
        <v>0.3</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1.2</v>
      </c>
      <c r="K39" s="46"/>
      <c r="L39" s="81">
        <v>1.2</v>
      </c>
      <c r="M39" s="46"/>
      <c r="N39" s="81">
        <v>1.2</v>
      </c>
      <c r="O39" s="46"/>
      <c r="P39" s="81">
        <v>1.2</v>
      </c>
      <c r="Q39" s="47"/>
      <c r="R39" s="46"/>
      <c r="S39" s="81">
        <v>1.2</v>
      </c>
      <c r="T39" s="46"/>
      <c r="U39" s="81">
        <v>1.2</v>
      </c>
      <c r="V39" s="46"/>
      <c r="W39" s="81">
        <v>1.2</v>
      </c>
      <c r="X39" s="47"/>
      <c r="Y39" s="47"/>
      <c r="Z39" s="47"/>
      <c r="AA39" s="46"/>
      <c r="AB39" s="3">
        <v>1.2</v>
      </c>
      <c r="AC39" s="50">
        <v>1.2</v>
      </c>
      <c r="AD39" s="47"/>
      <c r="AE39" s="46"/>
      <c r="AF39" s="4">
        <v>1.2</v>
      </c>
    </row>
    <row r="40" spans="5:32" x14ac:dyDescent="0.25">
      <c r="E40" s="48" t="s">
        <v>346</v>
      </c>
      <c r="F40" s="47"/>
      <c r="G40" s="47"/>
      <c r="H40" s="47"/>
      <c r="I40" s="49"/>
      <c r="J40" s="81">
        <v>0.4</v>
      </c>
      <c r="K40" s="46"/>
      <c r="L40" s="81">
        <v>0.4</v>
      </c>
      <c r="M40" s="46"/>
      <c r="N40" s="81">
        <v>0.4</v>
      </c>
      <c r="O40" s="46"/>
      <c r="P40" s="81">
        <v>0.4</v>
      </c>
      <c r="Q40" s="47"/>
      <c r="R40" s="46"/>
      <c r="S40" s="81">
        <v>0.4</v>
      </c>
      <c r="T40" s="46"/>
      <c r="U40" s="81">
        <v>0.4</v>
      </c>
      <c r="V40" s="46"/>
      <c r="W40" s="81">
        <v>0.4</v>
      </c>
      <c r="X40" s="47"/>
      <c r="Y40" s="47"/>
      <c r="Z40" s="47"/>
      <c r="AA40" s="46"/>
      <c r="AB40" s="3">
        <v>0.4</v>
      </c>
      <c r="AC40" s="50">
        <v>0.4</v>
      </c>
      <c r="AD40" s="47"/>
      <c r="AE40" s="46"/>
      <c r="AF40" s="4">
        <v>0.4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o2ATLdDdHGXVhz8YDbYntEjJmu/vZDsdADt5fzjufC/OhWtgrEvOfimpnKt8as/21+3+y8qUqdtY7loiKOc3w==" saltValue="XHiXPfr0myd1kh4VyICGO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B2102EE-2347-4AF8-BE72-D2776666E17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YASO - Yarranlea South (33/11kV)</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A1:AJ53"/>
  <sheetViews>
    <sheetView showGridLines="0" topLeftCell="A30"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1941</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1942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1943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1944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59</v>
      </c>
      <c r="K26" s="46"/>
      <c r="L26" s="81">
        <v>59</v>
      </c>
      <c r="M26" s="46"/>
      <c r="N26" s="81">
        <v>59</v>
      </c>
      <c r="O26" s="46"/>
      <c r="P26" s="81">
        <v>59</v>
      </c>
      <c r="Q26" s="47"/>
      <c r="R26" s="46"/>
      <c r="S26" s="81">
        <v>59</v>
      </c>
      <c r="T26" s="46"/>
      <c r="U26" s="81">
        <v>67.8</v>
      </c>
      <c r="V26" s="46"/>
      <c r="W26" s="81">
        <v>67.8</v>
      </c>
      <c r="X26" s="47"/>
      <c r="Y26" s="47"/>
      <c r="Z26" s="47"/>
      <c r="AA26" s="46"/>
      <c r="AB26" s="3">
        <v>67.8</v>
      </c>
      <c r="AC26" s="50">
        <v>67.8</v>
      </c>
      <c r="AD26" s="47"/>
      <c r="AE26" s="46"/>
      <c r="AF26" s="4">
        <v>67.8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30.1</v>
      </c>
      <c r="K28" s="46"/>
      <c r="L28" s="81">
        <v>30</v>
      </c>
      <c r="M28" s="46"/>
      <c r="N28" s="81">
        <v>30</v>
      </c>
      <c r="O28" s="46"/>
      <c r="P28" s="81">
        <v>30.2</v>
      </c>
      <c r="Q28" s="47"/>
      <c r="R28" s="46"/>
      <c r="S28" s="81">
        <v>30.6</v>
      </c>
      <c r="T28" s="46"/>
      <c r="U28" s="81">
        <v>21.2</v>
      </c>
      <c r="V28" s="46"/>
      <c r="W28" s="81">
        <v>21.1</v>
      </c>
      <c r="X28" s="47"/>
      <c r="Y28" s="47"/>
      <c r="Z28" s="47"/>
      <c r="AA28" s="46"/>
      <c r="AB28" s="3">
        <v>21.1</v>
      </c>
      <c r="AC28" s="50">
        <v>21.2</v>
      </c>
      <c r="AD28" s="47"/>
      <c r="AE28" s="46"/>
      <c r="AF28" s="4">
        <v>21.3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32.299999999999997</v>
      </c>
      <c r="K32" s="46"/>
      <c r="L32" s="81">
        <v>32.299999999999997</v>
      </c>
      <c r="M32" s="46"/>
      <c r="N32" s="81">
        <v>32.299999999999997</v>
      </c>
      <c r="O32" s="46"/>
      <c r="P32" s="81">
        <v>32.299999999999997</v>
      </c>
      <c r="Q32" s="47"/>
      <c r="R32" s="46"/>
      <c r="S32" s="81">
        <v>32.299999999999997</v>
      </c>
      <c r="T32" s="46"/>
      <c r="U32" s="81">
        <v>36.299999999999997</v>
      </c>
      <c r="V32" s="46"/>
      <c r="W32" s="81">
        <v>36.299999999999997</v>
      </c>
      <c r="X32" s="47"/>
      <c r="Y32" s="47"/>
      <c r="Z32" s="47"/>
      <c r="AA32" s="46"/>
      <c r="AB32" s="3">
        <v>36.299999999999997</v>
      </c>
      <c r="AC32" s="50">
        <v>36.299999999999997</v>
      </c>
      <c r="AD32" s="47"/>
      <c r="AE32" s="46"/>
      <c r="AF32" s="4">
        <v>36.299999999999997</v>
      </c>
    </row>
    <row r="33" spans="5:32" ht="13.15" customHeight="1" x14ac:dyDescent="0.25">
      <c r="E33" s="51" t="s">
        <v>331</v>
      </c>
      <c r="F33" s="47"/>
      <c r="G33" s="47"/>
      <c r="H33" s="47"/>
      <c r="I33" s="49"/>
      <c r="J33" s="82">
        <v>26.5</v>
      </c>
      <c r="K33" s="46"/>
      <c r="L33" s="82">
        <v>26.4</v>
      </c>
      <c r="M33" s="46"/>
      <c r="N33" s="82">
        <v>26.4</v>
      </c>
      <c r="O33" s="46"/>
      <c r="P33" s="82">
        <v>26.6</v>
      </c>
      <c r="Q33" s="47"/>
      <c r="R33" s="46"/>
      <c r="S33" s="82">
        <v>26.9</v>
      </c>
      <c r="T33" s="46"/>
      <c r="U33" s="82">
        <v>19.2</v>
      </c>
      <c r="V33" s="46"/>
      <c r="W33" s="82">
        <v>19.2</v>
      </c>
      <c r="X33" s="47"/>
      <c r="Y33" s="47"/>
      <c r="Z33" s="47"/>
      <c r="AA33" s="46"/>
      <c r="AB33" s="9">
        <v>19.2</v>
      </c>
      <c r="AC33" s="52">
        <v>19.3</v>
      </c>
      <c r="AD33" s="47"/>
      <c r="AE33" s="46"/>
      <c r="AF33" s="10">
        <v>19.399999999999999</v>
      </c>
    </row>
    <row r="34" spans="5:32" ht="20.25" customHeight="1" x14ac:dyDescent="0.25">
      <c r="E34" s="48" t="s">
        <v>662</v>
      </c>
      <c r="F34" s="47"/>
      <c r="G34" s="47"/>
      <c r="H34" s="47"/>
      <c r="I34" s="49"/>
      <c r="J34" s="80">
        <v>1.3</v>
      </c>
      <c r="K34" s="46"/>
      <c r="L34" s="80">
        <v>1.3</v>
      </c>
      <c r="M34" s="46"/>
      <c r="N34" s="80">
        <v>1.3</v>
      </c>
      <c r="O34" s="46"/>
      <c r="P34" s="80">
        <v>1.3</v>
      </c>
      <c r="Q34" s="47"/>
      <c r="R34" s="46"/>
      <c r="S34" s="80">
        <v>1.3</v>
      </c>
      <c r="T34" s="46"/>
      <c r="U34" s="80">
        <v>1</v>
      </c>
      <c r="V34" s="46"/>
      <c r="W34" s="80">
        <v>1</v>
      </c>
      <c r="X34" s="47"/>
      <c r="Y34" s="47"/>
      <c r="Z34" s="47"/>
      <c r="AA34" s="46"/>
      <c r="AB34" s="5">
        <v>1</v>
      </c>
      <c r="AC34" s="45">
        <v>1</v>
      </c>
      <c r="AD34" s="47"/>
      <c r="AE34" s="46"/>
      <c r="AF34" s="6">
        <v>1</v>
      </c>
    </row>
    <row r="35" spans="5:32"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1.5</v>
      </c>
      <c r="K42" s="46"/>
      <c r="L42" s="81">
        <v>1.5</v>
      </c>
      <c r="M42" s="46"/>
      <c r="N42" s="81">
        <v>1.5</v>
      </c>
      <c r="O42" s="46"/>
      <c r="P42" s="81">
        <v>1.5</v>
      </c>
      <c r="Q42" s="47"/>
      <c r="R42" s="46"/>
      <c r="S42" s="81">
        <v>1.5</v>
      </c>
      <c r="T42" s="46"/>
      <c r="U42" s="81">
        <v>1.5</v>
      </c>
      <c r="V42" s="46"/>
      <c r="W42" s="81">
        <v>1.5</v>
      </c>
      <c r="X42" s="47"/>
      <c r="Y42" s="47"/>
      <c r="Z42" s="47"/>
      <c r="AA42" s="46"/>
      <c r="AB42" s="3">
        <v>1.5</v>
      </c>
      <c r="AC42" s="50">
        <v>1.5</v>
      </c>
      <c r="AD42" s="47"/>
      <c r="AE42" s="46"/>
      <c r="AF42" s="4">
        <v>1.5</v>
      </c>
    </row>
    <row r="43" spans="5:32"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row>
    <row r="44" spans="5:32"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OKeHOMuVfd7uAWFNfAM1z3WRLe3jvCmu03Zn0D/1TZs5M9LPixv4CoHMj60MJV9zxTF9cuhSG0iSHbCzNS/MA==" saltValue="hDRw96IKxKRnWkzTRaAtd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ACF50B4-CCA2-4F81-8B65-E3FE368733F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YEPP - Yeppoon (66/11kV)</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F9B29-453C-4843-BA19-F783C3B30B1A}">
  <sheetPr codeName="Sheet16"/>
  <dimension ref="A1:L303"/>
  <sheetViews>
    <sheetView workbookViewId="0">
      <selection activeCell="O11" sqref="O11"/>
    </sheetView>
  </sheetViews>
  <sheetFormatPr defaultRowHeight="15" x14ac:dyDescent="0.25"/>
  <cols>
    <col min="1" max="1" width="10.5703125" customWidth="1"/>
    <col min="2" max="2" width="20.85546875" customWidth="1"/>
    <col min="15" max="15" width="20.85546875" customWidth="1"/>
  </cols>
  <sheetData>
    <row r="1" spans="1:12" x14ac:dyDescent="0.25">
      <c r="A1" t="s">
        <v>0</v>
      </c>
      <c r="B1" t="s">
        <v>1</v>
      </c>
      <c r="C1" t="s">
        <v>2</v>
      </c>
      <c r="D1" t="s">
        <v>3</v>
      </c>
      <c r="E1" t="s">
        <v>4</v>
      </c>
      <c r="F1" t="s">
        <v>5</v>
      </c>
      <c r="G1" t="s">
        <v>6</v>
      </c>
      <c r="H1" t="s">
        <v>2</v>
      </c>
      <c r="I1" t="s">
        <v>3</v>
      </c>
      <c r="J1" t="s">
        <v>4</v>
      </c>
      <c r="K1" t="s">
        <v>5</v>
      </c>
      <c r="L1" t="s">
        <v>6</v>
      </c>
    </row>
    <row r="2" spans="1:12" x14ac:dyDescent="0.25">
      <c r="A2">
        <v>6</v>
      </c>
      <c r="B2" t="s">
        <v>7</v>
      </c>
      <c r="C2">
        <v>30</v>
      </c>
      <c r="D2">
        <v>30</v>
      </c>
      <c r="E2">
        <v>30</v>
      </c>
      <c r="F2">
        <v>30</v>
      </c>
      <c r="G2">
        <v>30</v>
      </c>
      <c r="H2">
        <v>30</v>
      </c>
      <c r="I2">
        <v>30</v>
      </c>
      <c r="J2">
        <v>30</v>
      </c>
      <c r="K2">
        <v>30</v>
      </c>
      <c r="L2">
        <v>30</v>
      </c>
    </row>
    <row r="3" spans="1:12" x14ac:dyDescent="0.25">
      <c r="A3">
        <v>7</v>
      </c>
      <c r="B3" t="s">
        <v>8</v>
      </c>
      <c r="C3">
        <v>25</v>
      </c>
      <c r="D3">
        <v>25</v>
      </c>
      <c r="E3">
        <v>25</v>
      </c>
      <c r="F3">
        <v>25</v>
      </c>
      <c r="G3">
        <v>25</v>
      </c>
      <c r="H3">
        <v>25</v>
      </c>
      <c r="I3">
        <v>25</v>
      </c>
      <c r="J3">
        <v>25</v>
      </c>
      <c r="K3">
        <v>25</v>
      </c>
      <c r="L3">
        <v>25</v>
      </c>
    </row>
    <row r="4" spans="1:12" x14ac:dyDescent="0.25">
      <c r="A4">
        <v>8</v>
      </c>
      <c r="B4" t="s">
        <v>9</v>
      </c>
      <c r="C4">
        <v>6</v>
      </c>
      <c r="D4">
        <v>6</v>
      </c>
      <c r="E4">
        <v>6</v>
      </c>
      <c r="F4">
        <v>6</v>
      </c>
      <c r="G4">
        <v>6</v>
      </c>
      <c r="H4">
        <v>6</v>
      </c>
      <c r="I4">
        <v>6</v>
      </c>
      <c r="J4">
        <v>6</v>
      </c>
      <c r="K4">
        <v>6</v>
      </c>
      <c r="L4">
        <v>6</v>
      </c>
    </row>
    <row r="5" spans="1:12" x14ac:dyDescent="0.25">
      <c r="A5">
        <v>9</v>
      </c>
      <c r="B5" t="s">
        <v>10</v>
      </c>
      <c r="C5">
        <v>36</v>
      </c>
      <c r="D5">
        <v>36</v>
      </c>
      <c r="E5">
        <v>36</v>
      </c>
      <c r="F5">
        <v>36</v>
      </c>
      <c r="G5">
        <v>36</v>
      </c>
      <c r="H5">
        <v>36</v>
      </c>
      <c r="I5">
        <v>36</v>
      </c>
      <c r="J5">
        <v>36</v>
      </c>
      <c r="K5">
        <v>36</v>
      </c>
      <c r="L5">
        <v>36</v>
      </c>
    </row>
    <row r="6" spans="1:12" x14ac:dyDescent="0.25">
      <c r="A6">
        <v>10</v>
      </c>
      <c r="B6" t="s">
        <v>11</v>
      </c>
      <c r="C6">
        <v>70</v>
      </c>
      <c r="D6">
        <v>70</v>
      </c>
      <c r="E6">
        <v>70</v>
      </c>
      <c r="F6">
        <v>70</v>
      </c>
      <c r="G6">
        <v>70</v>
      </c>
      <c r="H6">
        <v>70</v>
      </c>
      <c r="I6">
        <v>70</v>
      </c>
      <c r="J6">
        <v>70</v>
      </c>
      <c r="K6">
        <v>70</v>
      </c>
      <c r="L6">
        <v>70</v>
      </c>
    </row>
    <row r="7" spans="1:12" x14ac:dyDescent="0.25">
      <c r="A7">
        <v>11</v>
      </c>
      <c r="B7" t="s">
        <v>12</v>
      </c>
      <c r="C7">
        <v>48</v>
      </c>
      <c r="D7">
        <v>48</v>
      </c>
      <c r="E7">
        <v>48</v>
      </c>
      <c r="F7">
        <v>48</v>
      </c>
      <c r="G7">
        <v>48</v>
      </c>
      <c r="H7">
        <v>48</v>
      </c>
      <c r="I7">
        <v>48</v>
      </c>
      <c r="J7">
        <v>48</v>
      </c>
      <c r="K7">
        <v>48</v>
      </c>
      <c r="L7">
        <v>48</v>
      </c>
    </row>
    <row r="8" spans="1:12" x14ac:dyDescent="0.25">
      <c r="A8">
        <v>12</v>
      </c>
      <c r="B8" t="s">
        <v>13</v>
      </c>
      <c r="C8">
        <v>15</v>
      </c>
      <c r="D8">
        <v>15</v>
      </c>
      <c r="E8">
        <v>15</v>
      </c>
      <c r="F8">
        <v>15</v>
      </c>
      <c r="G8">
        <v>15</v>
      </c>
      <c r="H8">
        <v>15</v>
      </c>
      <c r="I8">
        <v>15</v>
      </c>
      <c r="J8">
        <v>15</v>
      </c>
      <c r="K8">
        <v>15</v>
      </c>
      <c r="L8">
        <v>15</v>
      </c>
    </row>
    <row r="9" spans="1:12" x14ac:dyDescent="0.25">
      <c r="A9">
        <v>13</v>
      </c>
      <c r="B9" t="s">
        <v>14</v>
      </c>
      <c r="C9">
        <v>15</v>
      </c>
      <c r="D9">
        <v>15</v>
      </c>
      <c r="E9">
        <v>15</v>
      </c>
      <c r="F9">
        <v>15</v>
      </c>
      <c r="G9">
        <v>15</v>
      </c>
      <c r="H9">
        <v>15</v>
      </c>
      <c r="I9">
        <v>15</v>
      </c>
      <c r="J9">
        <v>15</v>
      </c>
      <c r="K9">
        <v>15</v>
      </c>
      <c r="L9">
        <v>15</v>
      </c>
    </row>
    <row r="10" spans="1:12" x14ac:dyDescent="0.25">
      <c r="A10">
        <v>14</v>
      </c>
      <c r="B10" t="s">
        <v>15</v>
      </c>
      <c r="C10">
        <v>5</v>
      </c>
      <c r="D10">
        <v>5</v>
      </c>
      <c r="E10">
        <v>5</v>
      </c>
      <c r="F10">
        <v>5</v>
      </c>
      <c r="G10">
        <v>5</v>
      </c>
      <c r="H10">
        <v>5</v>
      </c>
      <c r="I10">
        <v>5</v>
      </c>
      <c r="J10">
        <v>5</v>
      </c>
      <c r="K10">
        <v>5</v>
      </c>
      <c r="L10">
        <v>5</v>
      </c>
    </row>
    <row r="11" spans="1:12" x14ac:dyDescent="0.25">
      <c r="A11">
        <v>15</v>
      </c>
      <c r="B11" t="s">
        <v>16</v>
      </c>
      <c r="C11">
        <v>1.5</v>
      </c>
      <c r="D11">
        <v>1.5</v>
      </c>
      <c r="E11">
        <v>1.5</v>
      </c>
      <c r="F11">
        <v>1.5</v>
      </c>
      <c r="G11">
        <v>1.5</v>
      </c>
      <c r="H11">
        <v>1.5</v>
      </c>
      <c r="I11">
        <v>1.5</v>
      </c>
      <c r="J11">
        <v>1.5</v>
      </c>
      <c r="K11">
        <v>1.5</v>
      </c>
      <c r="L11">
        <v>1.5</v>
      </c>
    </row>
    <row r="12" spans="1:12" x14ac:dyDescent="0.25">
      <c r="A12">
        <v>16</v>
      </c>
      <c r="B12" t="s">
        <v>17</v>
      </c>
      <c r="C12">
        <v>0</v>
      </c>
      <c r="D12">
        <v>0</v>
      </c>
      <c r="E12">
        <v>0</v>
      </c>
      <c r="F12">
        <v>0</v>
      </c>
      <c r="G12">
        <v>0</v>
      </c>
      <c r="H12">
        <v>0</v>
      </c>
      <c r="I12">
        <v>0</v>
      </c>
      <c r="J12">
        <v>0</v>
      </c>
      <c r="K12">
        <v>0</v>
      </c>
      <c r="L12">
        <v>0</v>
      </c>
    </row>
    <row r="13" spans="1:12" x14ac:dyDescent="0.25">
      <c r="A13">
        <v>17</v>
      </c>
      <c r="B13" t="s">
        <v>18</v>
      </c>
      <c r="C13">
        <v>30</v>
      </c>
      <c r="D13">
        <v>30</v>
      </c>
      <c r="E13">
        <v>30</v>
      </c>
      <c r="F13">
        <v>30</v>
      </c>
      <c r="G13">
        <v>30</v>
      </c>
      <c r="H13">
        <v>30</v>
      </c>
      <c r="I13">
        <v>30</v>
      </c>
      <c r="J13">
        <v>30</v>
      </c>
      <c r="K13">
        <v>30</v>
      </c>
      <c r="L13">
        <v>30</v>
      </c>
    </row>
    <row r="14" spans="1:12" x14ac:dyDescent="0.25">
      <c r="A14">
        <v>18</v>
      </c>
      <c r="B14" t="s">
        <v>19</v>
      </c>
      <c r="C14">
        <v>4</v>
      </c>
      <c r="D14">
        <v>4</v>
      </c>
      <c r="E14">
        <v>4</v>
      </c>
      <c r="F14">
        <v>4</v>
      </c>
      <c r="G14">
        <v>4</v>
      </c>
      <c r="H14">
        <v>4</v>
      </c>
      <c r="I14">
        <v>4</v>
      </c>
      <c r="J14">
        <v>4</v>
      </c>
      <c r="K14">
        <v>4</v>
      </c>
      <c r="L14">
        <v>4</v>
      </c>
    </row>
    <row r="15" spans="1:12" x14ac:dyDescent="0.25">
      <c r="A15">
        <v>19</v>
      </c>
      <c r="B15" t="s">
        <v>20</v>
      </c>
      <c r="C15">
        <v>38</v>
      </c>
      <c r="D15">
        <v>38</v>
      </c>
      <c r="E15">
        <v>38</v>
      </c>
      <c r="F15">
        <v>38</v>
      </c>
      <c r="G15">
        <v>38</v>
      </c>
      <c r="H15">
        <v>38</v>
      </c>
      <c r="I15">
        <v>38</v>
      </c>
      <c r="J15">
        <v>38</v>
      </c>
      <c r="K15">
        <v>38</v>
      </c>
      <c r="L15">
        <v>38</v>
      </c>
    </row>
    <row r="16" spans="1:12" x14ac:dyDescent="0.25">
      <c r="A16">
        <v>20</v>
      </c>
      <c r="B16" t="s">
        <v>21</v>
      </c>
      <c r="C16">
        <v>38</v>
      </c>
      <c r="D16">
        <v>38</v>
      </c>
      <c r="E16">
        <v>38</v>
      </c>
      <c r="F16">
        <v>38</v>
      </c>
      <c r="G16">
        <v>38</v>
      </c>
      <c r="H16">
        <v>38</v>
      </c>
      <c r="I16">
        <v>38</v>
      </c>
      <c r="J16">
        <v>38</v>
      </c>
      <c r="K16">
        <v>38</v>
      </c>
      <c r="L16">
        <v>38</v>
      </c>
    </row>
    <row r="17" spans="1:12" x14ac:dyDescent="0.25">
      <c r="A17">
        <v>21</v>
      </c>
      <c r="B17" t="s">
        <v>22</v>
      </c>
      <c r="C17">
        <v>17.5</v>
      </c>
      <c r="D17">
        <v>17.5</v>
      </c>
      <c r="E17">
        <v>17.5</v>
      </c>
      <c r="F17">
        <v>17.5</v>
      </c>
      <c r="G17">
        <v>17.5</v>
      </c>
      <c r="H17">
        <v>17.5</v>
      </c>
      <c r="I17">
        <v>17.5</v>
      </c>
      <c r="J17">
        <v>17.5</v>
      </c>
      <c r="K17">
        <v>17.5</v>
      </c>
      <c r="L17">
        <v>17.5</v>
      </c>
    </row>
    <row r="18" spans="1:12" x14ac:dyDescent="0.25">
      <c r="A18">
        <v>22</v>
      </c>
      <c r="B18" t="s">
        <v>23</v>
      </c>
      <c r="C18">
        <v>40</v>
      </c>
      <c r="D18">
        <v>40</v>
      </c>
      <c r="E18">
        <v>40</v>
      </c>
      <c r="F18">
        <v>40</v>
      </c>
      <c r="G18">
        <v>40</v>
      </c>
      <c r="H18">
        <v>40</v>
      </c>
      <c r="I18">
        <v>40</v>
      </c>
      <c r="J18">
        <v>40</v>
      </c>
      <c r="K18">
        <v>40</v>
      </c>
      <c r="L18">
        <v>40</v>
      </c>
    </row>
    <row r="19" spans="1:12" x14ac:dyDescent="0.25">
      <c r="A19">
        <v>23</v>
      </c>
      <c r="B19" t="s">
        <v>24</v>
      </c>
      <c r="C19">
        <v>10</v>
      </c>
      <c r="D19">
        <v>10</v>
      </c>
      <c r="E19">
        <v>10</v>
      </c>
      <c r="F19">
        <v>10</v>
      </c>
      <c r="G19">
        <v>10</v>
      </c>
      <c r="H19">
        <v>10</v>
      </c>
      <c r="I19">
        <v>10</v>
      </c>
      <c r="J19">
        <v>10</v>
      </c>
      <c r="K19">
        <v>10</v>
      </c>
      <c r="L19">
        <v>10</v>
      </c>
    </row>
    <row r="20" spans="1:12" x14ac:dyDescent="0.25">
      <c r="A20">
        <v>24</v>
      </c>
      <c r="B20" t="s">
        <v>25</v>
      </c>
      <c r="C20">
        <v>15</v>
      </c>
      <c r="D20">
        <v>15</v>
      </c>
      <c r="E20">
        <v>15</v>
      </c>
      <c r="F20">
        <v>15</v>
      </c>
      <c r="G20">
        <v>15</v>
      </c>
      <c r="H20">
        <v>15</v>
      </c>
      <c r="I20">
        <v>15</v>
      </c>
      <c r="J20">
        <v>15</v>
      </c>
      <c r="K20">
        <v>15</v>
      </c>
      <c r="L20">
        <v>15</v>
      </c>
    </row>
    <row r="21" spans="1:12" x14ac:dyDescent="0.25">
      <c r="A21">
        <v>25</v>
      </c>
      <c r="B21" t="s">
        <v>26</v>
      </c>
      <c r="C21">
        <v>10</v>
      </c>
      <c r="D21">
        <v>10</v>
      </c>
      <c r="E21">
        <v>10</v>
      </c>
      <c r="F21">
        <v>10</v>
      </c>
      <c r="G21">
        <v>10</v>
      </c>
      <c r="H21">
        <v>10</v>
      </c>
      <c r="I21">
        <v>10</v>
      </c>
      <c r="J21">
        <v>10</v>
      </c>
      <c r="K21">
        <v>10</v>
      </c>
      <c r="L21">
        <v>10</v>
      </c>
    </row>
    <row r="22" spans="1:12" x14ac:dyDescent="0.25">
      <c r="A22">
        <v>26</v>
      </c>
      <c r="B22" t="s">
        <v>27</v>
      </c>
      <c r="C22">
        <v>31</v>
      </c>
      <c r="D22">
        <v>31</v>
      </c>
      <c r="E22">
        <v>31</v>
      </c>
      <c r="F22">
        <v>31</v>
      </c>
      <c r="G22">
        <v>31</v>
      </c>
      <c r="H22">
        <v>31</v>
      </c>
      <c r="I22">
        <v>31</v>
      </c>
      <c r="J22">
        <v>31</v>
      </c>
      <c r="K22">
        <v>31</v>
      </c>
      <c r="L22">
        <v>31</v>
      </c>
    </row>
    <row r="23" spans="1:12" x14ac:dyDescent="0.25">
      <c r="A23">
        <v>27</v>
      </c>
      <c r="B23" t="s">
        <v>28</v>
      </c>
      <c r="C23">
        <v>5</v>
      </c>
      <c r="D23">
        <v>5</v>
      </c>
      <c r="E23">
        <v>5</v>
      </c>
      <c r="F23">
        <v>5</v>
      </c>
      <c r="G23">
        <v>5</v>
      </c>
      <c r="H23">
        <v>5</v>
      </c>
      <c r="I23">
        <v>5</v>
      </c>
      <c r="J23">
        <v>5</v>
      </c>
      <c r="K23">
        <v>5</v>
      </c>
      <c r="L23">
        <v>5</v>
      </c>
    </row>
    <row r="24" spans="1:12" x14ac:dyDescent="0.25">
      <c r="A24">
        <v>28</v>
      </c>
      <c r="B24" t="s">
        <v>29</v>
      </c>
      <c r="C24">
        <v>4.0999999999999996</v>
      </c>
      <c r="D24">
        <v>4.0999999999999996</v>
      </c>
      <c r="E24">
        <v>4.0999999999999996</v>
      </c>
      <c r="F24">
        <v>4.0999999999999996</v>
      </c>
      <c r="G24">
        <v>4.0999999999999996</v>
      </c>
      <c r="H24">
        <v>4.0999999999999996</v>
      </c>
      <c r="I24">
        <v>4.0999999999999996</v>
      </c>
      <c r="J24">
        <v>4.0999999999999996</v>
      </c>
      <c r="K24">
        <v>4.0999999999999996</v>
      </c>
      <c r="L24">
        <v>4.0999999999999996</v>
      </c>
    </row>
    <row r="25" spans="1:12" x14ac:dyDescent="0.25">
      <c r="A25">
        <v>29</v>
      </c>
      <c r="B25" t="s">
        <v>30</v>
      </c>
      <c r="C25">
        <v>30</v>
      </c>
      <c r="D25">
        <v>30</v>
      </c>
      <c r="E25">
        <v>30</v>
      </c>
      <c r="F25">
        <v>30</v>
      </c>
      <c r="G25">
        <v>30</v>
      </c>
      <c r="H25">
        <v>30</v>
      </c>
      <c r="I25">
        <v>30</v>
      </c>
      <c r="J25">
        <v>30</v>
      </c>
      <c r="K25">
        <v>30</v>
      </c>
      <c r="L25">
        <v>30</v>
      </c>
    </row>
    <row r="26" spans="1:12" x14ac:dyDescent="0.25">
      <c r="A26">
        <v>30</v>
      </c>
      <c r="B26" t="s">
        <v>31</v>
      </c>
      <c r="C26">
        <v>15</v>
      </c>
      <c r="D26">
        <v>15</v>
      </c>
      <c r="E26">
        <v>15</v>
      </c>
      <c r="F26">
        <v>15</v>
      </c>
      <c r="G26">
        <v>15</v>
      </c>
      <c r="H26">
        <v>15</v>
      </c>
      <c r="I26">
        <v>15</v>
      </c>
      <c r="J26">
        <v>15</v>
      </c>
      <c r="K26">
        <v>15</v>
      </c>
      <c r="L26">
        <v>15</v>
      </c>
    </row>
    <row r="27" spans="1:12" x14ac:dyDescent="0.25">
      <c r="A27">
        <v>31</v>
      </c>
      <c r="B27" t="s">
        <v>32</v>
      </c>
      <c r="C27">
        <v>30</v>
      </c>
      <c r="D27">
        <v>30</v>
      </c>
      <c r="E27">
        <v>30</v>
      </c>
      <c r="F27">
        <v>30</v>
      </c>
      <c r="G27">
        <v>30</v>
      </c>
      <c r="H27">
        <v>30</v>
      </c>
      <c r="I27">
        <v>30</v>
      </c>
      <c r="J27">
        <v>30</v>
      </c>
      <c r="K27">
        <v>30</v>
      </c>
      <c r="L27">
        <v>30</v>
      </c>
    </row>
    <row r="28" spans="1:12" x14ac:dyDescent="0.25">
      <c r="A28">
        <v>32</v>
      </c>
      <c r="B28" t="s">
        <v>33</v>
      </c>
      <c r="C28">
        <v>0</v>
      </c>
      <c r="D28">
        <v>0</v>
      </c>
      <c r="E28">
        <v>0</v>
      </c>
      <c r="F28">
        <v>0</v>
      </c>
      <c r="G28">
        <v>0</v>
      </c>
      <c r="H28">
        <v>0</v>
      </c>
      <c r="I28">
        <v>0</v>
      </c>
      <c r="J28">
        <v>0</v>
      </c>
      <c r="K28">
        <v>0</v>
      </c>
      <c r="L28">
        <v>0</v>
      </c>
    </row>
    <row r="29" spans="1:12" x14ac:dyDescent="0.25">
      <c r="A29">
        <v>33</v>
      </c>
      <c r="B29" t="s">
        <v>34</v>
      </c>
      <c r="C29">
        <v>0</v>
      </c>
      <c r="D29">
        <v>0</v>
      </c>
      <c r="E29">
        <v>0</v>
      </c>
      <c r="F29">
        <v>0</v>
      </c>
      <c r="G29">
        <v>0</v>
      </c>
      <c r="H29">
        <v>0</v>
      </c>
      <c r="I29">
        <v>0</v>
      </c>
      <c r="J29">
        <v>0</v>
      </c>
      <c r="K29">
        <v>0</v>
      </c>
      <c r="L29">
        <v>0</v>
      </c>
    </row>
    <row r="30" spans="1:12" x14ac:dyDescent="0.25">
      <c r="A30">
        <v>34</v>
      </c>
      <c r="B30" t="s">
        <v>35</v>
      </c>
      <c r="C30">
        <v>10</v>
      </c>
      <c r="D30">
        <v>10</v>
      </c>
      <c r="E30">
        <v>10</v>
      </c>
      <c r="F30">
        <v>10</v>
      </c>
      <c r="G30">
        <v>10</v>
      </c>
      <c r="H30">
        <v>10</v>
      </c>
      <c r="I30">
        <v>10</v>
      </c>
      <c r="J30">
        <v>10</v>
      </c>
      <c r="K30">
        <v>10</v>
      </c>
      <c r="L30">
        <v>10</v>
      </c>
    </row>
    <row r="31" spans="1:12" x14ac:dyDescent="0.25">
      <c r="A31">
        <v>35</v>
      </c>
      <c r="B31" t="s">
        <v>36</v>
      </c>
      <c r="C31">
        <v>116</v>
      </c>
      <c r="D31">
        <v>116</v>
      </c>
      <c r="E31">
        <v>116</v>
      </c>
      <c r="F31">
        <v>116</v>
      </c>
      <c r="G31">
        <v>116</v>
      </c>
      <c r="H31">
        <v>116</v>
      </c>
      <c r="I31">
        <v>116</v>
      </c>
      <c r="J31">
        <v>116</v>
      </c>
      <c r="K31">
        <v>116</v>
      </c>
      <c r="L31">
        <v>116</v>
      </c>
    </row>
    <row r="32" spans="1:12" x14ac:dyDescent="0.25">
      <c r="A32">
        <v>36</v>
      </c>
      <c r="B32" t="s">
        <v>37</v>
      </c>
      <c r="C32">
        <v>119</v>
      </c>
      <c r="D32">
        <v>119</v>
      </c>
      <c r="E32">
        <v>119</v>
      </c>
      <c r="F32">
        <v>119</v>
      </c>
      <c r="G32">
        <v>119</v>
      </c>
      <c r="H32">
        <v>119</v>
      </c>
      <c r="I32">
        <v>119</v>
      </c>
      <c r="J32">
        <v>119</v>
      </c>
      <c r="K32">
        <v>119</v>
      </c>
      <c r="L32">
        <v>119</v>
      </c>
    </row>
    <row r="33" spans="1:12" x14ac:dyDescent="0.25">
      <c r="A33">
        <v>37</v>
      </c>
      <c r="B33" t="s">
        <v>38</v>
      </c>
      <c r="C33">
        <v>4.3</v>
      </c>
      <c r="D33">
        <v>4.3</v>
      </c>
      <c r="E33">
        <v>4.3</v>
      </c>
      <c r="F33">
        <v>4.3</v>
      </c>
      <c r="G33">
        <v>4.3</v>
      </c>
      <c r="H33">
        <v>4.3</v>
      </c>
      <c r="I33">
        <v>4.3</v>
      </c>
      <c r="J33">
        <v>4.3</v>
      </c>
      <c r="K33">
        <v>4.3</v>
      </c>
      <c r="L33">
        <v>4.3</v>
      </c>
    </row>
    <row r="34" spans="1:12" x14ac:dyDescent="0.25">
      <c r="A34">
        <v>38</v>
      </c>
      <c r="B34" t="s">
        <v>39</v>
      </c>
      <c r="C34">
        <v>10</v>
      </c>
      <c r="D34">
        <v>10</v>
      </c>
      <c r="E34">
        <v>10</v>
      </c>
      <c r="F34">
        <v>10</v>
      </c>
      <c r="G34">
        <v>10</v>
      </c>
      <c r="H34">
        <v>10</v>
      </c>
      <c r="I34">
        <v>10</v>
      </c>
      <c r="J34">
        <v>10</v>
      </c>
      <c r="K34">
        <v>10</v>
      </c>
      <c r="L34">
        <v>10</v>
      </c>
    </row>
    <row r="35" spans="1:12" x14ac:dyDescent="0.25">
      <c r="A35">
        <v>39</v>
      </c>
      <c r="B35" t="s">
        <v>40</v>
      </c>
      <c r="C35">
        <v>15</v>
      </c>
      <c r="D35">
        <v>15</v>
      </c>
      <c r="E35">
        <v>15</v>
      </c>
      <c r="F35">
        <v>15</v>
      </c>
      <c r="G35">
        <v>15</v>
      </c>
      <c r="H35">
        <v>15</v>
      </c>
      <c r="I35">
        <v>15</v>
      </c>
      <c r="J35">
        <v>15</v>
      </c>
      <c r="K35">
        <v>15</v>
      </c>
      <c r="L35">
        <v>15</v>
      </c>
    </row>
    <row r="36" spans="1:12" x14ac:dyDescent="0.25">
      <c r="A36">
        <v>40</v>
      </c>
      <c r="B36" t="s">
        <v>41</v>
      </c>
      <c r="C36">
        <v>30</v>
      </c>
      <c r="D36">
        <v>30</v>
      </c>
      <c r="E36">
        <v>30</v>
      </c>
      <c r="F36">
        <v>30</v>
      </c>
      <c r="G36">
        <v>30</v>
      </c>
      <c r="H36">
        <v>30</v>
      </c>
      <c r="I36">
        <v>30</v>
      </c>
      <c r="J36">
        <v>30</v>
      </c>
      <c r="K36">
        <v>30</v>
      </c>
      <c r="L36">
        <v>30</v>
      </c>
    </row>
    <row r="37" spans="1:12" x14ac:dyDescent="0.25">
      <c r="A37">
        <v>41</v>
      </c>
      <c r="B37" t="s">
        <v>42</v>
      </c>
      <c r="C37">
        <v>100</v>
      </c>
      <c r="D37">
        <v>100</v>
      </c>
      <c r="E37">
        <v>100</v>
      </c>
      <c r="F37">
        <v>100</v>
      </c>
      <c r="G37">
        <v>100</v>
      </c>
      <c r="H37">
        <v>100</v>
      </c>
      <c r="I37">
        <v>100</v>
      </c>
      <c r="J37">
        <v>100</v>
      </c>
      <c r="K37">
        <v>100</v>
      </c>
      <c r="L37">
        <v>100</v>
      </c>
    </row>
    <row r="38" spans="1:12" x14ac:dyDescent="0.25">
      <c r="A38">
        <v>42</v>
      </c>
      <c r="B38" t="s">
        <v>43</v>
      </c>
      <c r="C38">
        <v>1</v>
      </c>
      <c r="D38">
        <v>1</v>
      </c>
      <c r="E38">
        <v>1</v>
      </c>
      <c r="F38">
        <v>1</v>
      </c>
      <c r="G38">
        <v>1</v>
      </c>
      <c r="H38">
        <v>1</v>
      </c>
      <c r="I38">
        <v>1</v>
      </c>
      <c r="J38">
        <v>1</v>
      </c>
      <c r="K38">
        <v>1</v>
      </c>
      <c r="L38">
        <v>1</v>
      </c>
    </row>
    <row r="39" spans="1:12" x14ac:dyDescent="0.25">
      <c r="A39">
        <v>43</v>
      </c>
      <c r="B39" t="s">
        <v>44</v>
      </c>
      <c r="C39">
        <v>1</v>
      </c>
      <c r="D39">
        <v>1</v>
      </c>
      <c r="E39">
        <v>1</v>
      </c>
      <c r="F39">
        <v>1</v>
      </c>
      <c r="G39">
        <v>1</v>
      </c>
      <c r="H39">
        <v>1</v>
      </c>
      <c r="I39">
        <v>1</v>
      </c>
      <c r="J39">
        <v>1</v>
      </c>
      <c r="K39">
        <v>1</v>
      </c>
      <c r="L39">
        <v>1</v>
      </c>
    </row>
    <row r="40" spans="1:12" x14ac:dyDescent="0.25">
      <c r="A40">
        <v>44</v>
      </c>
      <c r="B40" t="s">
        <v>45</v>
      </c>
      <c r="C40">
        <v>32</v>
      </c>
      <c r="D40">
        <v>32</v>
      </c>
      <c r="E40">
        <v>32</v>
      </c>
      <c r="F40">
        <v>32</v>
      </c>
      <c r="G40">
        <v>32</v>
      </c>
      <c r="H40">
        <v>32</v>
      </c>
      <c r="I40">
        <v>32</v>
      </c>
      <c r="J40">
        <v>32</v>
      </c>
      <c r="K40">
        <v>32</v>
      </c>
      <c r="L40">
        <v>32</v>
      </c>
    </row>
    <row r="41" spans="1:12" x14ac:dyDescent="0.25">
      <c r="A41">
        <v>45</v>
      </c>
      <c r="B41" t="s">
        <v>46</v>
      </c>
      <c r="C41">
        <v>0</v>
      </c>
      <c r="D41">
        <v>0</v>
      </c>
      <c r="E41">
        <v>0</v>
      </c>
      <c r="F41">
        <v>0</v>
      </c>
      <c r="G41">
        <v>0</v>
      </c>
      <c r="H41">
        <v>0</v>
      </c>
      <c r="I41">
        <v>0</v>
      </c>
      <c r="J41">
        <v>0</v>
      </c>
      <c r="K41">
        <v>0</v>
      </c>
      <c r="L41">
        <v>0</v>
      </c>
    </row>
    <row r="42" spans="1:12" x14ac:dyDescent="0.25">
      <c r="A42">
        <v>46</v>
      </c>
      <c r="B42" t="s">
        <v>47</v>
      </c>
      <c r="C42">
        <v>10</v>
      </c>
      <c r="D42">
        <v>10</v>
      </c>
      <c r="E42">
        <v>10</v>
      </c>
      <c r="F42">
        <v>10</v>
      </c>
      <c r="G42">
        <v>10</v>
      </c>
      <c r="H42">
        <v>10</v>
      </c>
      <c r="I42">
        <v>10</v>
      </c>
      <c r="J42">
        <v>10</v>
      </c>
      <c r="K42">
        <v>10</v>
      </c>
      <c r="L42">
        <v>10</v>
      </c>
    </row>
    <row r="43" spans="1:12" x14ac:dyDescent="0.25">
      <c r="A43">
        <v>47</v>
      </c>
      <c r="B43" t="s">
        <v>48</v>
      </c>
      <c r="C43">
        <v>0</v>
      </c>
      <c r="D43">
        <v>0</v>
      </c>
      <c r="E43">
        <v>0</v>
      </c>
      <c r="F43">
        <v>0</v>
      </c>
      <c r="G43">
        <v>0</v>
      </c>
      <c r="H43">
        <v>0</v>
      </c>
      <c r="I43">
        <v>0</v>
      </c>
      <c r="J43">
        <v>0</v>
      </c>
      <c r="K43">
        <v>0</v>
      </c>
      <c r="L43">
        <v>0</v>
      </c>
    </row>
    <row r="44" spans="1:12" x14ac:dyDescent="0.25">
      <c r="A44">
        <v>48</v>
      </c>
      <c r="B44" t="s">
        <v>49</v>
      </c>
      <c r="C44">
        <v>15</v>
      </c>
      <c r="D44">
        <v>15</v>
      </c>
      <c r="E44">
        <v>15</v>
      </c>
      <c r="F44">
        <v>15</v>
      </c>
      <c r="G44">
        <v>15</v>
      </c>
      <c r="H44">
        <v>15</v>
      </c>
      <c r="I44">
        <v>15</v>
      </c>
      <c r="J44">
        <v>15</v>
      </c>
      <c r="K44">
        <v>15</v>
      </c>
      <c r="L44">
        <v>15</v>
      </c>
    </row>
    <row r="45" spans="1:12" x14ac:dyDescent="0.25">
      <c r="A45">
        <v>49</v>
      </c>
      <c r="B45" t="s">
        <v>50</v>
      </c>
      <c r="C45">
        <v>6.3</v>
      </c>
      <c r="D45">
        <v>6.3</v>
      </c>
      <c r="E45">
        <v>6.3</v>
      </c>
      <c r="F45">
        <v>6.3</v>
      </c>
      <c r="G45">
        <v>6.3</v>
      </c>
      <c r="H45">
        <v>6.3</v>
      </c>
      <c r="I45">
        <v>6.3</v>
      </c>
      <c r="J45">
        <v>6.3</v>
      </c>
      <c r="K45">
        <v>6.3</v>
      </c>
      <c r="L45">
        <v>6.3</v>
      </c>
    </row>
    <row r="46" spans="1:12" x14ac:dyDescent="0.25">
      <c r="A46">
        <v>50</v>
      </c>
      <c r="B46" t="s">
        <v>51</v>
      </c>
      <c r="C46">
        <v>15</v>
      </c>
      <c r="D46">
        <v>15</v>
      </c>
      <c r="E46">
        <v>15</v>
      </c>
      <c r="F46">
        <v>15</v>
      </c>
      <c r="G46">
        <v>15</v>
      </c>
      <c r="H46">
        <v>15</v>
      </c>
      <c r="I46">
        <v>15</v>
      </c>
      <c r="J46">
        <v>15</v>
      </c>
      <c r="K46">
        <v>15</v>
      </c>
      <c r="L46">
        <v>15</v>
      </c>
    </row>
    <row r="47" spans="1:12" x14ac:dyDescent="0.25">
      <c r="A47">
        <v>51</v>
      </c>
      <c r="B47" t="s">
        <v>52</v>
      </c>
      <c r="C47">
        <v>70</v>
      </c>
      <c r="D47">
        <v>70</v>
      </c>
      <c r="E47">
        <v>70</v>
      </c>
      <c r="F47">
        <v>70</v>
      </c>
      <c r="G47">
        <v>70</v>
      </c>
      <c r="H47">
        <v>70</v>
      </c>
      <c r="I47">
        <v>70</v>
      </c>
      <c r="J47">
        <v>70</v>
      </c>
      <c r="K47">
        <v>70</v>
      </c>
      <c r="L47">
        <v>70</v>
      </c>
    </row>
    <row r="48" spans="1:12" x14ac:dyDescent="0.25">
      <c r="A48">
        <v>52</v>
      </c>
      <c r="B48" t="s">
        <v>53</v>
      </c>
      <c r="C48">
        <v>15.5</v>
      </c>
      <c r="D48">
        <v>15.5</v>
      </c>
      <c r="E48">
        <v>15.5</v>
      </c>
      <c r="F48">
        <v>15.5</v>
      </c>
      <c r="G48">
        <v>15.5</v>
      </c>
      <c r="H48">
        <v>15.5</v>
      </c>
      <c r="I48">
        <v>15.5</v>
      </c>
      <c r="J48">
        <v>15.5</v>
      </c>
      <c r="K48">
        <v>15.5</v>
      </c>
      <c r="L48">
        <v>15.5</v>
      </c>
    </row>
    <row r="49" spans="1:12" x14ac:dyDescent="0.25">
      <c r="A49">
        <v>53</v>
      </c>
      <c r="B49" t="s">
        <v>54</v>
      </c>
      <c r="C49">
        <v>10</v>
      </c>
      <c r="D49">
        <v>10</v>
      </c>
      <c r="E49">
        <v>10</v>
      </c>
      <c r="F49">
        <v>10</v>
      </c>
      <c r="G49">
        <v>10</v>
      </c>
      <c r="H49">
        <v>10</v>
      </c>
      <c r="I49">
        <v>10</v>
      </c>
      <c r="J49">
        <v>10</v>
      </c>
      <c r="K49">
        <v>10</v>
      </c>
      <c r="L49">
        <v>10</v>
      </c>
    </row>
    <row r="50" spans="1:12" x14ac:dyDescent="0.25">
      <c r="A50">
        <v>54</v>
      </c>
      <c r="B50" t="s">
        <v>55</v>
      </c>
      <c r="C50">
        <v>30</v>
      </c>
      <c r="D50">
        <v>30</v>
      </c>
      <c r="E50">
        <v>30</v>
      </c>
      <c r="F50">
        <v>30</v>
      </c>
      <c r="G50">
        <v>30</v>
      </c>
      <c r="H50">
        <v>30</v>
      </c>
      <c r="I50">
        <v>30</v>
      </c>
      <c r="J50">
        <v>30</v>
      </c>
      <c r="K50">
        <v>30</v>
      </c>
      <c r="L50">
        <v>30</v>
      </c>
    </row>
    <row r="51" spans="1:12" x14ac:dyDescent="0.25">
      <c r="A51">
        <v>55</v>
      </c>
      <c r="B51" t="s">
        <v>56</v>
      </c>
      <c r="C51">
        <v>0</v>
      </c>
      <c r="D51">
        <v>0</v>
      </c>
      <c r="E51">
        <v>0</v>
      </c>
      <c r="F51">
        <v>0</v>
      </c>
      <c r="G51">
        <v>0</v>
      </c>
      <c r="H51">
        <v>0</v>
      </c>
      <c r="I51">
        <v>0</v>
      </c>
      <c r="J51">
        <v>0</v>
      </c>
      <c r="K51">
        <v>0</v>
      </c>
      <c r="L51">
        <v>0</v>
      </c>
    </row>
    <row r="52" spans="1:12" x14ac:dyDescent="0.25">
      <c r="A52">
        <v>56</v>
      </c>
      <c r="B52" t="s">
        <v>57</v>
      </c>
      <c r="C52">
        <v>15</v>
      </c>
      <c r="D52">
        <v>15</v>
      </c>
      <c r="E52">
        <v>15</v>
      </c>
      <c r="F52">
        <v>15</v>
      </c>
      <c r="G52">
        <v>15</v>
      </c>
      <c r="H52">
        <v>15</v>
      </c>
      <c r="I52">
        <v>15</v>
      </c>
      <c r="J52">
        <v>15</v>
      </c>
      <c r="K52">
        <v>15</v>
      </c>
      <c r="L52">
        <v>15</v>
      </c>
    </row>
    <row r="53" spans="1:12" x14ac:dyDescent="0.25">
      <c r="A53">
        <v>57</v>
      </c>
      <c r="B53" t="s">
        <v>58</v>
      </c>
      <c r="C53">
        <v>32</v>
      </c>
      <c r="D53">
        <v>32</v>
      </c>
      <c r="E53">
        <v>32</v>
      </c>
      <c r="F53">
        <v>32</v>
      </c>
      <c r="G53">
        <v>32</v>
      </c>
      <c r="H53">
        <v>32</v>
      </c>
      <c r="I53">
        <v>32</v>
      </c>
      <c r="J53">
        <v>32</v>
      </c>
      <c r="K53">
        <v>32</v>
      </c>
      <c r="L53">
        <v>32</v>
      </c>
    </row>
    <row r="54" spans="1:12" x14ac:dyDescent="0.25">
      <c r="A54">
        <v>58</v>
      </c>
      <c r="B54" t="s">
        <v>59</v>
      </c>
      <c r="C54">
        <v>32</v>
      </c>
      <c r="D54">
        <v>32</v>
      </c>
      <c r="E54">
        <v>32</v>
      </c>
      <c r="F54">
        <v>32</v>
      </c>
      <c r="G54">
        <v>32</v>
      </c>
      <c r="H54">
        <v>32</v>
      </c>
      <c r="I54">
        <v>32</v>
      </c>
      <c r="J54">
        <v>32</v>
      </c>
      <c r="K54">
        <v>32</v>
      </c>
      <c r="L54">
        <v>32</v>
      </c>
    </row>
    <row r="55" spans="1:12" x14ac:dyDescent="0.25">
      <c r="A55">
        <v>59</v>
      </c>
      <c r="B55" t="s">
        <v>60</v>
      </c>
      <c r="C55">
        <v>5.15</v>
      </c>
      <c r="D55">
        <v>5.15</v>
      </c>
      <c r="E55">
        <v>5.15</v>
      </c>
      <c r="F55">
        <v>5.15</v>
      </c>
      <c r="G55">
        <v>5.15</v>
      </c>
      <c r="H55">
        <v>5.15</v>
      </c>
      <c r="I55">
        <v>5.15</v>
      </c>
      <c r="J55">
        <v>5.15</v>
      </c>
      <c r="K55">
        <v>5.15</v>
      </c>
      <c r="L55">
        <v>5.15</v>
      </c>
    </row>
    <row r="56" spans="1:12" x14ac:dyDescent="0.25">
      <c r="A56">
        <v>60</v>
      </c>
      <c r="B56" t="s">
        <v>61</v>
      </c>
      <c r="C56">
        <v>6.3</v>
      </c>
      <c r="D56">
        <v>6.3</v>
      </c>
      <c r="E56">
        <v>6.3</v>
      </c>
      <c r="F56">
        <v>6.3</v>
      </c>
      <c r="G56">
        <v>6.3</v>
      </c>
      <c r="H56">
        <v>6.3</v>
      </c>
      <c r="I56">
        <v>6.3</v>
      </c>
      <c r="J56">
        <v>6.3</v>
      </c>
      <c r="K56">
        <v>6.3</v>
      </c>
      <c r="L56">
        <v>6.3</v>
      </c>
    </row>
    <row r="57" spans="1:12" x14ac:dyDescent="0.25">
      <c r="A57">
        <v>61</v>
      </c>
      <c r="B57" t="s">
        <v>62</v>
      </c>
      <c r="C57">
        <v>24</v>
      </c>
      <c r="D57">
        <v>24</v>
      </c>
      <c r="E57">
        <v>24</v>
      </c>
      <c r="F57">
        <v>24</v>
      </c>
      <c r="G57">
        <v>24</v>
      </c>
      <c r="H57">
        <v>24</v>
      </c>
      <c r="I57">
        <v>24</v>
      </c>
      <c r="J57">
        <v>24</v>
      </c>
      <c r="K57">
        <v>24</v>
      </c>
      <c r="L57">
        <v>24</v>
      </c>
    </row>
    <row r="58" spans="1:12" x14ac:dyDescent="0.25">
      <c r="A58">
        <v>62</v>
      </c>
      <c r="B58" t="s">
        <v>63</v>
      </c>
      <c r="C58">
        <v>6.3</v>
      </c>
      <c r="D58">
        <v>6.3</v>
      </c>
      <c r="E58">
        <v>6.3</v>
      </c>
      <c r="F58">
        <v>6.3</v>
      </c>
      <c r="G58">
        <v>6.3</v>
      </c>
      <c r="H58">
        <v>6.3</v>
      </c>
      <c r="I58">
        <v>6.3</v>
      </c>
      <c r="J58">
        <v>6.3</v>
      </c>
      <c r="K58">
        <v>6.3</v>
      </c>
      <c r="L58">
        <v>6.3</v>
      </c>
    </row>
    <row r="59" spans="1:12" x14ac:dyDescent="0.25">
      <c r="A59">
        <v>63</v>
      </c>
      <c r="B59" t="s">
        <v>64</v>
      </c>
      <c r="C59">
        <v>16</v>
      </c>
      <c r="D59">
        <v>16</v>
      </c>
      <c r="E59">
        <v>16</v>
      </c>
      <c r="F59">
        <v>16</v>
      </c>
      <c r="G59">
        <v>16</v>
      </c>
      <c r="H59">
        <v>16</v>
      </c>
      <c r="I59">
        <v>16</v>
      </c>
      <c r="J59">
        <v>16</v>
      </c>
      <c r="K59">
        <v>16</v>
      </c>
      <c r="L59">
        <v>16</v>
      </c>
    </row>
    <row r="60" spans="1:12" x14ac:dyDescent="0.25">
      <c r="A60">
        <v>64</v>
      </c>
      <c r="B60" t="s">
        <v>65</v>
      </c>
      <c r="C60">
        <v>4</v>
      </c>
      <c r="D60">
        <v>4</v>
      </c>
      <c r="E60">
        <v>4</v>
      </c>
      <c r="F60">
        <v>4</v>
      </c>
      <c r="G60">
        <v>4</v>
      </c>
      <c r="H60">
        <v>4</v>
      </c>
      <c r="I60">
        <v>4</v>
      </c>
      <c r="J60">
        <v>4</v>
      </c>
      <c r="K60">
        <v>4</v>
      </c>
      <c r="L60">
        <v>4</v>
      </c>
    </row>
    <row r="61" spans="1:12" x14ac:dyDescent="0.25">
      <c r="A61">
        <v>65</v>
      </c>
      <c r="B61" t="s">
        <v>66</v>
      </c>
      <c r="C61">
        <v>0</v>
      </c>
      <c r="D61">
        <v>0</v>
      </c>
      <c r="E61">
        <v>0</v>
      </c>
      <c r="F61">
        <v>0</v>
      </c>
      <c r="G61">
        <v>0</v>
      </c>
      <c r="H61">
        <v>0</v>
      </c>
      <c r="I61">
        <v>0</v>
      </c>
      <c r="J61">
        <v>0</v>
      </c>
      <c r="K61">
        <v>0</v>
      </c>
      <c r="L61">
        <v>0</v>
      </c>
    </row>
    <row r="62" spans="1:12" x14ac:dyDescent="0.25">
      <c r="A62">
        <v>66</v>
      </c>
      <c r="B62" t="s">
        <v>67</v>
      </c>
      <c r="C62">
        <v>30</v>
      </c>
      <c r="D62">
        <v>30</v>
      </c>
      <c r="E62">
        <v>30</v>
      </c>
      <c r="F62">
        <v>30</v>
      </c>
      <c r="G62">
        <v>30</v>
      </c>
      <c r="H62">
        <v>30</v>
      </c>
      <c r="I62">
        <v>30</v>
      </c>
      <c r="J62">
        <v>30</v>
      </c>
      <c r="K62">
        <v>30</v>
      </c>
      <c r="L62">
        <v>30</v>
      </c>
    </row>
    <row r="63" spans="1:12" x14ac:dyDescent="0.25">
      <c r="A63">
        <v>67</v>
      </c>
      <c r="B63" t="s">
        <v>68</v>
      </c>
      <c r="C63">
        <v>30</v>
      </c>
      <c r="D63">
        <v>30</v>
      </c>
      <c r="E63">
        <v>30</v>
      </c>
      <c r="F63">
        <v>30</v>
      </c>
      <c r="G63">
        <v>30</v>
      </c>
      <c r="H63">
        <v>30</v>
      </c>
      <c r="I63">
        <v>30</v>
      </c>
      <c r="J63">
        <v>30</v>
      </c>
      <c r="K63">
        <v>30</v>
      </c>
      <c r="L63">
        <v>30</v>
      </c>
    </row>
    <row r="64" spans="1:12" x14ac:dyDescent="0.25">
      <c r="A64">
        <v>68</v>
      </c>
      <c r="B64" t="s">
        <v>69</v>
      </c>
      <c r="C64">
        <v>1</v>
      </c>
      <c r="D64">
        <v>1</v>
      </c>
      <c r="E64">
        <v>1</v>
      </c>
      <c r="F64">
        <v>1</v>
      </c>
      <c r="G64">
        <v>1</v>
      </c>
      <c r="H64">
        <v>1</v>
      </c>
      <c r="I64">
        <v>1</v>
      </c>
      <c r="J64">
        <v>1</v>
      </c>
      <c r="K64">
        <v>1</v>
      </c>
      <c r="L64">
        <v>1</v>
      </c>
    </row>
    <row r="65" spans="1:12" x14ac:dyDescent="0.25">
      <c r="A65">
        <v>69</v>
      </c>
      <c r="B65" t="s">
        <v>70</v>
      </c>
      <c r="C65">
        <v>6.3</v>
      </c>
      <c r="D65">
        <v>6.3</v>
      </c>
      <c r="E65">
        <v>6.3</v>
      </c>
      <c r="F65">
        <v>6.3</v>
      </c>
      <c r="G65">
        <v>6.3</v>
      </c>
      <c r="H65">
        <v>6.3</v>
      </c>
      <c r="I65">
        <v>6.3</v>
      </c>
      <c r="J65">
        <v>6.3</v>
      </c>
      <c r="K65">
        <v>6.3</v>
      </c>
      <c r="L65">
        <v>6.3</v>
      </c>
    </row>
    <row r="66" spans="1:12" x14ac:dyDescent="0.25">
      <c r="A66">
        <v>70</v>
      </c>
      <c r="B66" t="s">
        <v>71</v>
      </c>
      <c r="C66">
        <v>4</v>
      </c>
      <c r="D66">
        <v>4</v>
      </c>
      <c r="E66">
        <v>4</v>
      </c>
      <c r="F66">
        <v>4</v>
      </c>
      <c r="G66">
        <v>4</v>
      </c>
      <c r="H66">
        <v>4</v>
      </c>
      <c r="I66">
        <v>4</v>
      </c>
      <c r="J66">
        <v>4</v>
      </c>
      <c r="K66">
        <v>4</v>
      </c>
      <c r="L66">
        <v>4</v>
      </c>
    </row>
    <row r="67" spans="1:12" x14ac:dyDescent="0.25">
      <c r="A67">
        <v>71</v>
      </c>
      <c r="B67" t="s">
        <v>72</v>
      </c>
      <c r="C67">
        <v>13</v>
      </c>
      <c r="D67">
        <v>13</v>
      </c>
      <c r="E67">
        <v>13</v>
      </c>
      <c r="F67">
        <v>13</v>
      </c>
      <c r="G67">
        <v>13</v>
      </c>
      <c r="H67">
        <v>13</v>
      </c>
      <c r="I67">
        <v>13</v>
      </c>
      <c r="J67">
        <v>13</v>
      </c>
      <c r="K67">
        <v>13</v>
      </c>
      <c r="L67">
        <v>13</v>
      </c>
    </row>
    <row r="68" spans="1:12" x14ac:dyDescent="0.25">
      <c r="A68">
        <v>72</v>
      </c>
      <c r="B68" t="s">
        <v>73</v>
      </c>
      <c r="C68">
        <v>32</v>
      </c>
      <c r="D68">
        <v>32</v>
      </c>
      <c r="E68">
        <v>32</v>
      </c>
      <c r="F68">
        <v>32</v>
      </c>
      <c r="G68">
        <v>32</v>
      </c>
      <c r="H68">
        <v>32</v>
      </c>
      <c r="I68">
        <v>32</v>
      </c>
      <c r="J68">
        <v>32</v>
      </c>
      <c r="K68">
        <v>32</v>
      </c>
      <c r="L68">
        <v>32</v>
      </c>
    </row>
    <row r="69" spans="1:12" x14ac:dyDescent="0.25">
      <c r="A69">
        <v>73</v>
      </c>
      <c r="B69" t="s">
        <v>74</v>
      </c>
      <c r="C69">
        <v>30</v>
      </c>
      <c r="D69">
        <v>30</v>
      </c>
      <c r="E69">
        <v>30</v>
      </c>
      <c r="F69">
        <v>30</v>
      </c>
      <c r="G69">
        <v>30</v>
      </c>
      <c r="H69">
        <v>30</v>
      </c>
      <c r="I69">
        <v>30</v>
      </c>
      <c r="J69">
        <v>30</v>
      </c>
      <c r="K69">
        <v>30</v>
      </c>
      <c r="L69">
        <v>30</v>
      </c>
    </row>
    <row r="70" spans="1:12" x14ac:dyDescent="0.25">
      <c r="A70">
        <v>74</v>
      </c>
      <c r="B70" t="s">
        <v>75</v>
      </c>
      <c r="C70">
        <v>4</v>
      </c>
      <c r="D70">
        <v>4</v>
      </c>
      <c r="E70">
        <v>4</v>
      </c>
      <c r="F70">
        <v>4</v>
      </c>
      <c r="G70">
        <v>4</v>
      </c>
      <c r="H70">
        <v>4</v>
      </c>
      <c r="I70">
        <v>4</v>
      </c>
      <c r="J70">
        <v>4</v>
      </c>
      <c r="K70">
        <v>4</v>
      </c>
      <c r="L70">
        <v>4</v>
      </c>
    </row>
    <row r="71" spans="1:12" x14ac:dyDescent="0.25">
      <c r="A71">
        <v>75</v>
      </c>
      <c r="B71" t="s">
        <v>76</v>
      </c>
      <c r="C71">
        <v>20</v>
      </c>
      <c r="D71">
        <v>20</v>
      </c>
      <c r="E71">
        <v>20</v>
      </c>
      <c r="F71">
        <v>20</v>
      </c>
      <c r="G71">
        <v>20</v>
      </c>
      <c r="H71">
        <v>20</v>
      </c>
      <c r="I71">
        <v>20</v>
      </c>
      <c r="J71">
        <v>20</v>
      </c>
      <c r="K71">
        <v>20</v>
      </c>
      <c r="L71">
        <v>20</v>
      </c>
    </row>
    <row r="72" spans="1:12" x14ac:dyDescent="0.25">
      <c r="A72">
        <v>76</v>
      </c>
      <c r="B72" t="s">
        <v>77</v>
      </c>
      <c r="C72">
        <v>0.25</v>
      </c>
      <c r="D72">
        <v>0.25</v>
      </c>
      <c r="E72">
        <v>0.25</v>
      </c>
      <c r="F72">
        <v>0.25</v>
      </c>
      <c r="G72">
        <v>0.25</v>
      </c>
      <c r="H72">
        <v>0.25</v>
      </c>
      <c r="I72">
        <v>0.25</v>
      </c>
      <c r="J72">
        <v>0.25</v>
      </c>
      <c r="K72">
        <v>0.25</v>
      </c>
      <c r="L72">
        <v>0.25</v>
      </c>
    </row>
    <row r="73" spans="1:12" x14ac:dyDescent="0.25">
      <c r="A73">
        <v>77</v>
      </c>
      <c r="B73" t="s">
        <v>78</v>
      </c>
      <c r="C73">
        <v>0</v>
      </c>
      <c r="D73">
        <v>0</v>
      </c>
      <c r="E73">
        <v>0</v>
      </c>
      <c r="F73">
        <v>0</v>
      </c>
      <c r="G73">
        <v>0</v>
      </c>
      <c r="H73">
        <v>0</v>
      </c>
      <c r="I73">
        <v>0</v>
      </c>
      <c r="J73">
        <v>0</v>
      </c>
      <c r="K73">
        <v>0</v>
      </c>
      <c r="L73">
        <v>0</v>
      </c>
    </row>
    <row r="74" spans="1:12" x14ac:dyDescent="0.25">
      <c r="A74">
        <v>78</v>
      </c>
      <c r="B74" t="s">
        <v>79</v>
      </c>
      <c r="C74">
        <v>40</v>
      </c>
      <c r="D74">
        <v>40</v>
      </c>
      <c r="E74">
        <v>40</v>
      </c>
      <c r="F74">
        <v>40</v>
      </c>
      <c r="G74">
        <v>40</v>
      </c>
      <c r="H74">
        <v>40</v>
      </c>
      <c r="I74">
        <v>40</v>
      </c>
      <c r="J74">
        <v>40</v>
      </c>
      <c r="K74">
        <v>40</v>
      </c>
      <c r="L74">
        <v>40</v>
      </c>
    </row>
    <row r="75" spans="1:12" x14ac:dyDescent="0.25">
      <c r="A75">
        <v>79</v>
      </c>
      <c r="B75" t="s">
        <v>80</v>
      </c>
      <c r="C75">
        <v>20</v>
      </c>
      <c r="D75">
        <v>20</v>
      </c>
      <c r="E75">
        <v>20</v>
      </c>
      <c r="F75">
        <v>20</v>
      </c>
      <c r="G75">
        <v>20</v>
      </c>
      <c r="H75">
        <v>20</v>
      </c>
      <c r="I75">
        <v>20</v>
      </c>
      <c r="J75">
        <v>20</v>
      </c>
      <c r="K75">
        <v>20</v>
      </c>
      <c r="L75">
        <v>20</v>
      </c>
    </row>
    <row r="76" spans="1:12" x14ac:dyDescent="0.25">
      <c r="A76">
        <v>80</v>
      </c>
      <c r="B76" t="s">
        <v>81</v>
      </c>
      <c r="C76">
        <v>30</v>
      </c>
      <c r="D76">
        <v>30</v>
      </c>
      <c r="E76">
        <v>30</v>
      </c>
      <c r="F76">
        <v>30</v>
      </c>
      <c r="G76">
        <v>30</v>
      </c>
      <c r="H76">
        <v>30</v>
      </c>
      <c r="I76">
        <v>30</v>
      </c>
      <c r="J76">
        <v>30</v>
      </c>
      <c r="K76">
        <v>30</v>
      </c>
      <c r="L76">
        <v>30</v>
      </c>
    </row>
    <row r="77" spans="1:12" x14ac:dyDescent="0.25">
      <c r="A77">
        <v>81</v>
      </c>
      <c r="B77" t="s">
        <v>82</v>
      </c>
      <c r="C77">
        <v>24</v>
      </c>
      <c r="D77">
        <v>24</v>
      </c>
      <c r="E77">
        <v>24</v>
      </c>
      <c r="F77">
        <v>24</v>
      </c>
      <c r="G77">
        <v>24</v>
      </c>
      <c r="H77">
        <v>24</v>
      </c>
      <c r="I77">
        <v>24</v>
      </c>
      <c r="J77">
        <v>24</v>
      </c>
      <c r="K77">
        <v>24</v>
      </c>
      <c r="L77">
        <v>24</v>
      </c>
    </row>
    <row r="78" spans="1:12" x14ac:dyDescent="0.25">
      <c r="A78">
        <v>82</v>
      </c>
      <c r="B78" t="s">
        <v>83</v>
      </c>
      <c r="C78">
        <v>30</v>
      </c>
      <c r="D78">
        <v>30</v>
      </c>
      <c r="E78">
        <v>30</v>
      </c>
      <c r="F78">
        <v>30</v>
      </c>
      <c r="G78">
        <v>30</v>
      </c>
      <c r="H78">
        <v>30</v>
      </c>
      <c r="I78">
        <v>30</v>
      </c>
      <c r="J78">
        <v>30</v>
      </c>
      <c r="K78">
        <v>30</v>
      </c>
      <c r="L78">
        <v>30</v>
      </c>
    </row>
    <row r="79" spans="1:12" x14ac:dyDescent="0.25">
      <c r="A79">
        <v>83</v>
      </c>
      <c r="B79" t="s">
        <v>84</v>
      </c>
      <c r="C79">
        <v>4</v>
      </c>
      <c r="D79">
        <v>4</v>
      </c>
      <c r="E79">
        <v>4</v>
      </c>
      <c r="F79">
        <v>4</v>
      </c>
      <c r="G79">
        <v>4</v>
      </c>
      <c r="H79">
        <v>4</v>
      </c>
      <c r="I79">
        <v>4</v>
      </c>
      <c r="J79">
        <v>4</v>
      </c>
      <c r="K79">
        <v>4</v>
      </c>
      <c r="L79">
        <v>4</v>
      </c>
    </row>
    <row r="80" spans="1:12" x14ac:dyDescent="0.25">
      <c r="A80">
        <v>84</v>
      </c>
      <c r="B80" t="s">
        <v>85</v>
      </c>
      <c r="C80">
        <v>8.1999999999999993</v>
      </c>
      <c r="D80">
        <v>8.1999999999999993</v>
      </c>
      <c r="E80">
        <v>8.1999999999999993</v>
      </c>
      <c r="F80">
        <v>8.1999999999999993</v>
      </c>
      <c r="G80">
        <v>8.1999999999999993</v>
      </c>
      <c r="H80">
        <v>8.1999999999999993</v>
      </c>
      <c r="I80">
        <v>8.1999999999999993</v>
      </c>
      <c r="J80">
        <v>8.1999999999999993</v>
      </c>
      <c r="K80">
        <v>8.1999999999999993</v>
      </c>
      <c r="L80">
        <v>8.1999999999999993</v>
      </c>
    </row>
    <row r="81" spans="1:12" x14ac:dyDescent="0.25">
      <c r="A81">
        <v>85</v>
      </c>
      <c r="B81" t="s">
        <v>86</v>
      </c>
      <c r="C81">
        <v>46</v>
      </c>
      <c r="D81">
        <v>46</v>
      </c>
      <c r="E81">
        <v>46</v>
      </c>
      <c r="F81">
        <v>46</v>
      </c>
      <c r="G81">
        <v>46</v>
      </c>
      <c r="H81">
        <v>46</v>
      </c>
      <c r="I81">
        <v>46</v>
      </c>
      <c r="J81">
        <v>46</v>
      </c>
      <c r="K81">
        <v>46</v>
      </c>
      <c r="L81">
        <v>46</v>
      </c>
    </row>
    <row r="82" spans="1:12" x14ac:dyDescent="0.25">
      <c r="A82">
        <v>86</v>
      </c>
      <c r="B82" t="s">
        <v>87</v>
      </c>
      <c r="C82">
        <v>15</v>
      </c>
      <c r="D82">
        <v>15</v>
      </c>
      <c r="E82">
        <v>15</v>
      </c>
      <c r="F82">
        <v>15</v>
      </c>
      <c r="G82">
        <v>15</v>
      </c>
      <c r="H82">
        <v>15</v>
      </c>
      <c r="I82">
        <v>15</v>
      </c>
      <c r="J82">
        <v>15</v>
      </c>
      <c r="K82">
        <v>15</v>
      </c>
      <c r="L82">
        <v>15</v>
      </c>
    </row>
    <row r="83" spans="1:12" x14ac:dyDescent="0.25">
      <c r="A83">
        <v>87</v>
      </c>
      <c r="B83" t="s">
        <v>88</v>
      </c>
      <c r="C83">
        <v>5</v>
      </c>
      <c r="D83">
        <v>5</v>
      </c>
      <c r="E83">
        <v>5</v>
      </c>
      <c r="F83">
        <v>5</v>
      </c>
      <c r="G83">
        <v>5</v>
      </c>
      <c r="H83">
        <v>5</v>
      </c>
      <c r="I83">
        <v>5</v>
      </c>
      <c r="J83">
        <v>5</v>
      </c>
      <c r="K83">
        <v>5</v>
      </c>
      <c r="L83">
        <v>5</v>
      </c>
    </row>
    <row r="84" spans="1:12" x14ac:dyDescent="0.25">
      <c r="A84">
        <v>88</v>
      </c>
      <c r="B84" t="s">
        <v>89</v>
      </c>
      <c r="C84">
        <v>6.3</v>
      </c>
      <c r="D84">
        <v>6.3</v>
      </c>
      <c r="E84">
        <v>6.3</v>
      </c>
      <c r="F84">
        <v>6.3</v>
      </c>
      <c r="G84">
        <v>6.3</v>
      </c>
      <c r="H84">
        <v>6.3</v>
      </c>
      <c r="I84">
        <v>6.3</v>
      </c>
      <c r="J84">
        <v>6.3</v>
      </c>
      <c r="K84">
        <v>6.3</v>
      </c>
      <c r="L84">
        <v>6.3</v>
      </c>
    </row>
    <row r="85" spans="1:12" x14ac:dyDescent="0.25">
      <c r="A85">
        <v>89</v>
      </c>
      <c r="B85" t="s">
        <v>90</v>
      </c>
      <c r="C85">
        <v>10</v>
      </c>
      <c r="D85">
        <v>10</v>
      </c>
      <c r="E85">
        <v>10</v>
      </c>
      <c r="F85">
        <v>10</v>
      </c>
      <c r="G85">
        <v>10</v>
      </c>
      <c r="H85">
        <v>10</v>
      </c>
      <c r="I85">
        <v>10</v>
      </c>
      <c r="J85">
        <v>10</v>
      </c>
      <c r="K85">
        <v>10</v>
      </c>
      <c r="L85">
        <v>10</v>
      </c>
    </row>
    <row r="86" spans="1:12" x14ac:dyDescent="0.25">
      <c r="A86">
        <v>90</v>
      </c>
      <c r="B86" t="s">
        <v>91</v>
      </c>
      <c r="C86">
        <v>20</v>
      </c>
      <c r="D86">
        <v>20</v>
      </c>
      <c r="E86">
        <v>20</v>
      </c>
      <c r="F86">
        <v>20</v>
      </c>
      <c r="G86">
        <v>20</v>
      </c>
      <c r="H86">
        <v>20</v>
      </c>
      <c r="I86">
        <v>20</v>
      </c>
      <c r="J86">
        <v>20</v>
      </c>
      <c r="K86">
        <v>20</v>
      </c>
      <c r="L86">
        <v>20</v>
      </c>
    </row>
    <row r="87" spans="1:12" x14ac:dyDescent="0.25">
      <c r="A87">
        <v>91</v>
      </c>
      <c r="B87" t="s">
        <v>92</v>
      </c>
      <c r="C87">
        <v>30</v>
      </c>
      <c r="D87">
        <v>30</v>
      </c>
      <c r="E87">
        <v>30</v>
      </c>
      <c r="F87">
        <v>30</v>
      </c>
      <c r="G87">
        <v>30</v>
      </c>
      <c r="H87">
        <v>30</v>
      </c>
      <c r="I87">
        <v>30</v>
      </c>
      <c r="J87">
        <v>30</v>
      </c>
      <c r="K87">
        <v>30</v>
      </c>
      <c r="L87">
        <v>30</v>
      </c>
    </row>
    <row r="88" spans="1:12" x14ac:dyDescent="0.25">
      <c r="A88">
        <v>92</v>
      </c>
      <c r="B88" t="s">
        <v>93</v>
      </c>
      <c r="C88">
        <v>42</v>
      </c>
      <c r="D88">
        <v>42</v>
      </c>
      <c r="E88">
        <v>42</v>
      </c>
      <c r="F88">
        <v>42</v>
      </c>
      <c r="G88">
        <v>42</v>
      </c>
      <c r="H88">
        <v>42</v>
      </c>
      <c r="I88">
        <v>42</v>
      </c>
      <c r="J88">
        <v>42</v>
      </c>
      <c r="K88">
        <v>42</v>
      </c>
      <c r="L88">
        <v>42</v>
      </c>
    </row>
    <row r="89" spans="1:12" x14ac:dyDescent="0.25">
      <c r="A89">
        <v>93</v>
      </c>
      <c r="B89" t="s">
        <v>94</v>
      </c>
      <c r="C89">
        <v>15</v>
      </c>
      <c r="D89">
        <v>15</v>
      </c>
      <c r="E89">
        <v>15</v>
      </c>
      <c r="F89">
        <v>15</v>
      </c>
      <c r="G89">
        <v>15</v>
      </c>
      <c r="H89">
        <v>15</v>
      </c>
      <c r="I89">
        <v>15</v>
      </c>
      <c r="J89">
        <v>15</v>
      </c>
      <c r="K89">
        <v>15</v>
      </c>
      <c r="L89">
        <v>15</v>
      </c>
    </row>
    <row r="90" spans="1:12" x14ac:dyDescent="0.25">
      <c r="A90">
        <v>94</v>
      </c>
      <c r="B90" t="s">
        <v>95</v>
      </c>
      <c r="C90">
        <v>4</v>
      </c>
      <c r="D90">
        <v>4</v>
      </c>
      <c r="E90">
        <v>4</v>
      </c>
      <c r="F90">
        <v>4</v>
      </c>
      <c r="G90">
        <v>4</v>
      </c>
      <c r="H90">
        <v>4</v>
      </c>
      <c r="I90">
        <v>4</v>
      </c>
      <c r="J90">
        <v>4</v>
      </c>
      <c r="K90">
        <v>4</v>
      </c>
      <c r="L90">
        <v>4</v>
      </c>
    </row>
    <row r="91" spans="1:12" x14ac:dyDescent="0.25">
      <c r="A91">
        <v>95</v>
      </c>
      <c r="B91" t="s">
        <v>96</v>
      </c>
      <c r="C91">
        <v>16</v>
      </c>
      <c r="D91">
        <v>16</v>
      </c>
      <c r="E91">
        <v>16</v>
      </c>
      <c r="F91">
        <v>16</v>
      </c>
      <c r="G91">
        <v>16</v>
      </c>
      <c r="H91">
        <v>16</v>
      </c>
      <c r="I91">
        <v>16</v>
      </c>
      <c r="J91">
        <v>16</v>
      </c>
      <c r="K91">
        <v>16</v>
      </c>
      <c r="L91">
        <v>16</v>
      </c>
    </row>
    <row r="92" spans="1:12" x14ac:dyDescent="0.25">
      <c r="A92">
        <v>96</v>
      </c>
      <c r="B92" t="s">
        <v>97</v>
      </c>
      <c r="C92">
        <v>8</v>
      </c>
      <c r="D92">
        <v>8</v>
      </c>
      <c r="E92">
        <v>8</v>
      </c>
      <c r="F92">
        <v>8</v>
      </c>
      <c r="G92">
        <v>8</v>
      </c>
      <c r="H92">
        <v>8</v>
      </c>
      <c r="I92">
        <v>8</v>
      </c>
      <c r="J92">
        <v>8</v>
      </c>
      <c r="K92">
        <v>8</v>
      </c>
      <c r="L92">
        <v>8</v>
      </c>
    </row>
    <row r="93" spans="1:12" x14ac:dyDescent="0.25">
      <c r="A93">
        <v>97</v>
      </c>
      <c r="B93" t="s">
        <v>98</v>
      </c>
      <c r="C93">
        <v>17.5</v>
      </c>
      <c r="D93">
        <v>17.5</v>
      </c>
      <c r="E93">
        <v>17.5</v>
      </c>
      <c r="F93">
        <v>17.5</v>
      </c>
      <c r="G93">
        <v>17.5</v>
      </c>
      <c r="H93">
        <v>17.5</v>
      </c>
      <c r="I93">
        <v>17.5</v>
      </c>
      <c r="J93">
        <v>17.5</v>
      </c>
      <c r="K93">
        <v>17.5</v>
      </c>
      <c r="L93">
        <v>17.5</v>
      </c>
    </row>
    <row r="94" spans="1:12" x14ac:dyDescent="0.25">
      <c r="A94">
        <v>98</v>
      </c>
      <c r="B94" t="s">
        <v>99</v>
      </c>
      <c r="C94">
        <v>0.63</v>
      </c>
      <c r="D94">
        <v>0.63</v>
      </c>
      <c r="E94">
        <v>0.63</v>
      </c>
      <c r="F94">
        <v>0.63</v>
      </c>
      <c r="G94">
        <v>0.63</v>
      </c>
      <c r="H94">
        <v>0.63</v>
      </c>
      <c r="I94">
        <v>0.63</v>
      </c>
      <c r="J94">
        <v>0.63</v>
      </c>
      <c r="K94">
        <v>0.63</v>
      </c>
      <c r="L94">
        <v>0.63</v>
      </c>
    </row>
    <row r="95" spans="1:12" x14ac:dyDescent="0.25">
      <c r="A95">
        <v>99</v>
      </c>
      <c r="B95" t="s">
        <v>100</v>
      </c>
      <c r="C95">
        <v>76</v>
      </c>
      <c r="D95">
        <v>76</v>
      </c>
      <c r="E95">
        <v>76</v>
      </c>
      <c r="F95">
        <v>76</v>
      </c>
      <c r="G95">
        <v>76</v>
      </c>
      <c r="H95">
        <v>76</v>
      </c>
      <c r="I95">
        <v>76</v>
      </c>
      <c r="J95">
        <v>76</v>
      </c>
      <c r="K95">
        <v>76</v>
      </c>
      <c r="L95">
        <v>76</v>
      </c>
    </row>
    <row r="96" spans="1:12" x14ac:dyDescent="0.25">
      <c r="A96">
        <v>100</v>
      </c>
      <c r="B96" t="s">
        <v>101</v>
      </c>
      <c r="C96">
        <v>64</v>
      </c>
      <c r="D96">
        <v>64</v>
      </c>
      <c r="E96">
        <v>64</v>
      </c>
      <c r="F96">
        <v>64</v>
      </c>
      <c r="G96">
        <v>64</v>
      </c>
      <c r="H96">
        <v>64</v>
      </c>
      <c r="I96">
        <v>64</v>
      </c>
      <c r="J96">
        <v>64</v>
      </c>
      <c r="K96">
        <v>64</v>
      </c>
      <c r="L96">
        <v>64</v>
      </c>
    </row>
    <row r="97" spans="1:12" x14ac:dyDescent="0.25">
      <c r="A97">
        <v>101</v>
      </c>
      <c r="B97" t="s">
        <v>102</v>
      </c>
      <c r="C97">
        <v>15</v>
      </c>
      <c r="D97">
        <v>15</v>
      </c>
      <c r="E97">
        <v>15</v>
      </c>
      <c r="F97">
        <v>15</v>
      </c>
      <c r="G97">
        <v>15</v>
      </c>
      <c r="H97">
        <v>15</v>
      </c>
      <c r="I97">
        <v>15</v>
      </c>
      <c r="J97">
        <v>15</v>
      </c>
      <c r="K97">
        <v>15</v>
      </c>
      <c r="L97">
        <v>15</v>
      </c>
    </row>
    <row r="98" spans="1:12" x14ac:dyDescent="0.25">
      <c r="A98">
        <v>102</v>
      </c>
      <c r="B98" t="s">
        <v>103</v>
      </c>
      <c r="C98">
        <v>40</v>
      </c>
      <c r="D98">
        <v>40</v>
      </c>
      <c r="E98">
        <v>40</v>
      </c>
      <c r="F98">
        <v>40</v>
      </c>
      <c r="G98">
        <v>40</v>
      </c>
      <c r="H98">
        <v>40</v>
      </c>
      <c r="I98">
        <v>40</v>
      </c>
      <c r="J98">
        <v>40</v>
      </c>
      <c r="K98">
        <v>40</v>
      </c>
      <c r="L98">
        <v>40</v>
      </c>
    </row>
    <row r="99" spans="1:12" x14ac:dyDescent="0.25">
      <c r="A99">
        <v>103</v>
      </c>
      <c r="B99" t="s">
        <v>104</v>
      </c>
      <c r="C99">
        <v>120</v>
      </c>
      <c r="D99">
        <v>120</v>
      </c>
      <c r="E99">
        <v>120</v>
      </c>
      <c r="F99">
        <v>120</v>
      </c>
      <c r="G99">
        <v>120</v>
      </c>
      <c r="H99">
        <v>120</v>
      </c>
      <c r="I99">
        <v>120</v>
      </c>
      <c r="J99">
        <v>120</v>
      </c>
      <c r="K99">
        <v>120</v>
      </c>
      <c r="L99">
        <v>120</v>
      </c>
    </row>
    <row r="100" spans="1:12" x14ac:dyDescent="0.25">
      <c r="A100">
        <v>104</v>
      </c>
      <c r="B100" t="s">
        <v>105</v>
      </c>
      <c r="C100">
        <v>30</v>
      </c>
      <c r="D100">
        <v>30</v>
      </c>
      <c r="E100">
        <v>30</v>
      </c>
      <c r="F100">
        <v>30</v>
      </c>
      <c r="G100">
        <v>30</v>
      </c>
      <c r="H100">
        <v>30</v>
      </c>
      <c r="I100">
        <v>30</v>
      </c>
      <c r="J100">
        <v>30</v>
      </c>
      <c r="K100">
        <v>30</v>
      </c>
      <c r="L100">
        <v>30</v>
      </c>
    </row>
    <row r="101" spans="1:12" x14ac:dyDescent="0.25">
      <c r="A101">
        <v>105</v>
      </c>
      <c r="B101" t="s">
        <v>106</v>
      </c>
      <c r="C101">
        <v>13</v>
      </c>
      <c r="D101">
        <v>13</v>
      </c>
      <c r="E101">
        <v>13</v>
      </c>
      <c r="F101">
        <v>13</v>
      </c>
      <c r="G101">
        <v>13</v>
      </c>
      <c r="H101">
        <v>13</v>
      </c>
      <c r="I101">
        <v>13</v>
      </c>
      <c r="J101">
        <v>13</v>
      </c>
      <c r="K101">
        <v>13</v>
      </c>
      <c r="L101">
        <v>13</v>
      </c>
    </row>
    <row r="102" spans="1:12" x14ac:dyDescent="0.25">
      <c r="A102">
        <v>106</v>
      </c>
      <c r="B102" t="s">
        <v>107</v>
      </c>
      <c r="C102">
        <v>6.3</v>
      </c>
      <c r="D102">
        <v>6.3</v>
      </c>
      <c r="E102">
        <v>6.3</v>
      </c>
      <c r="F102">
        <v>6.3</v>
      </c>
      <c r="G102">
        <v>6.3</v>
      </c>
      <c r="H102">
        <v>6.3</v>
      </c>
      <c r="I102">
        <v>6.3</v>
      </c>
      <c r="J102">
        <v>6.3</v>
      </c>
      <c r="K102">
        <v>6.3</v>
      </c>
      <c r="L102">
        <v>6.3</v>
      </c>
    </row>
    <row r="103" spans="1:12" x14ac:dyDescent="0.25">
      <c r="A103">
        <v>107</v>
      </c>
      <c r="B103" t="s">
        <v>108</v>
      </c>
      <c r="C103" t="s">
        <v>109</v>
      </c>
      <c r="D103" t="s">
        <v>109</v>
      </c>
      <c r="E103" t="s">
        <v>109</v>
      </c>
      <c r="F103" t="s">
        <v>109</v>
      </c>
      <c r="G103" t="s">
        <v>109</v>
      </c>
      <c r="H103" t="s">
        <v>109</v>
      </c>
      <c r="I103" t="s">
        <v>109</v>
      </c>
      <c r="J103" t="s">
        <v>109</v>
      </c>
      <c r="K103" t="s">
        <v>109</v>
      </c>
      <c r="L103" t="s">
        <v>109</v>
      </c>
    </row>
    <row r="104" spans="1:12" x14ac:dyDescent="0.25">
      <c r="A104">
        <v>108</v>
      </c>
      <c r="B104" t="s">
        <v>110</v>
      </c>
      <c r="C104">
        <v>0</v>
      </c>
      <c r="D104">
        <v>0</v>
      </c>
      <c r="E104">
        <v>0</v>
      </c>
      <c r="F104">
        <v>0</v>
      </c>
      <c r="G104">
        <v>0</v>
      </c>
      <c r="H104">
        <v>0</v>
      </c>
      <c r="I104">
        <v>0</v>
      </c>
      <c r="J104">
        <v>0</v>
      </c>
      <c r="K104">
        <v>0</v>
      </c>
      <c r="L104">
        <v>0</v>
      </c>
    </row>
    <row r="105" spans="1:12" x14ac:dyDescent="0.25">
      <c r="A105">
        <v>109</v>
      </c>
      <c r="B105" t="s">
        <v>111</v>
      </c>
      <c r="C105">
        <v>0.5</v>
      </c>
      <c r="D105">
        <v>0.5</v>
      </c>
      <c r="E105">
        <v>0.5</v>
      </c>
      <c r="F105">
        <v>0.5</v>
      </c>
      <c r="G105">
        <v>0.5</v>
      </c>
      <c r="H105">
        <v>0.5</v>
      </c>
      <c r="I105">
        <v>0.5</v>
      </c>
      <c r="J105">
        <v>0.5</v>
      </c>
      <c r="K105">
        <v>0.5</v>
      </c>
      <c r="L105">
        <v>0.5</v>
      </c>
    </row>
    <row r="106" spans="1:12" x14ac:dyDescent="0.25">
      <c r="A106">
        <v>110</v>
      </c>
      <c r="B106" t="s">
        <v>112</v>
      </c>
      <c r="C106" t="s">
        <v>109</v>
      </c>
      <c r="D106" t="s">
        <v>109</v>
      </c>
      <c r="E106" t="s">
        <v>109</v>
      </c>
      <c r="F106" t="s">
        <v>109</v>
      </c>
      <c r="G106" t="s">
        <v>109</v>
      </c>
      <c r="H106" t="s">
        <v>109</v>
      </c>
      <c r="I106" t="s">
        <v>109</v>
      </c>
      <c r="J106" t="s">
        <v>109</v>
      </c>
      <c r="K106" t="s">
        <v>109</v>
      </c>
      <c r="L106" t="s">
        <v>109</v>
      </c>
    </row>
    <row r="107" spans="1:12" x14ac:dyDescent="0.25">
      <c r="A107">
        <v>111</v>
      </c>
      <c r="B107" t="s">
        <v>113</v>
      </c>
      <c r="C107">
        <v>1</v>
      </c>
      <c r="D107">
        <v>1</v>
      </c>
      <c r="E107">
        <v>1</v>
      </c>
      <c r="F107">
        <v>1</v>
      </c>
      <c r="G107">
        <v>1</v>
      </c>
      <c r="H107">
        <v>1</v>
      </c>
      <c r="I107">
        <v>1</v>
      </c>
      <c r="J107">
        <v>1</v>
      </c>
      <c r="K107">
        <v>1</v>
      </c>
      <c r="L107">
        <v>1</v>
      </c>
    </row>
    <row r="108" spans="1:12" x14ac:dyDescent="0.25">
      <c r="A108">
        <v>112</v>
      </c>
      <c r="B108" t="s">
        <v>114</v>
      </c>
      <c r="C108">
        <v>0.5</v>
      </c>
      <c r="D108">
        <v>0.5</v>
      </c>
      <c r="E108">
        <v>0.5</v>
      </c>
      <c r="F108">
        <v>0.5</v>
      </c>
      <c r="G108">
        <v>0.5</v>
      </c>
      <c r="H108">
        <v>0.5</v>
      </c>
      <c r="I108">
        <v>0.5</v>
      </c>
      <c r="J108">
        <v>0.5</v>
      </c>
      <c r="K108">
        <v>0.5</v>
      </c>
      <c r="L108">
        <v>0.5</v>
      </c>
    </row>
    <row r="109" spans="1:12" x14ac:dyDescent="0.25">
      <c r="A109">
        <v>113</v>
      </c>
      <c r="B109" t="s">
        <v>115</v>
      </c>
      <c r="C109">
        <v>2.5</v>
      </c>
      <c r="D109">
        <v>2.5</v>
      </c>
      <c r="E109">
        <v>2.5</v>
      </c>
      <c r="F109">
        <v>2.5</v>
      </c>
      <c r="G109">
        <v>2.5</v>
      </c>
      <c r="H109">
        <v>2.5</v>
      </c>
      <c r="I109">
        <v>2.5</v>
      </c>
      <c r="J109">
        <v>2.5</v>
      </c>
      <c r="K109">
        <v>2.5</v>
      </c>
      <c r="L109">
        <v>2.5</v>
      </c>
    </row>
    <row r="110" spans="1:12" x14ac:dyDescent="0.25">
      <c r="A110">
        <v>114</v>
      </c>
      <c r="B110" t="s">
        <v>116</v>
      </c>
      <c r="C110">
        <v>5</v>
      </c>
      <c r="D110">
        <v>5</v>
      </c>
      <c r="E110">
        <v>5</v>
      </c>
      <c r="F110">
        <v>5</v>
      </c>
      <c r="G110">
        <v>5</v>
      </c>
      <c r="H110">
        <v>5</v>
      </c>
      <c r="I110">
        <v>5</v>
      </c>
      <c r="J110">
        <v>5</v>
      </c>
      <c r="K110">
        <v>5</v>
      </c>
      <c r="L110">
        <v>5</v>
      </c>
    </row>
    <row r="111" spans="1:12" x14ac:dyDescent="0.25">
      <c r="A111">
        <v>115</v>
      </c>
      <c r="B111" t="s">
        <v>117</v>
      </c>
      <c r="C111">
        <v>30</v>
      </c>
      <c r="D111">
        <v>30</v>
      </c>
      <c r="E111">
        <v>30</v>
      </c>
      <c r="F111">
        <v>30</v>
      </c>
      <c r="G111">
        <v>30</v>
      </c>
      <c r="H111">
        <v>30</v>
      </c>
      <c r="I111">
        <v>30</v>
      </c>
      <c r="J111">
        <v>30</v>
      </c>
      <c r="K111">
        <v>30</v>
      </c>
      <c r="L111">
        <v>30</v>
      </c>
    </row>
    <row r="112" spans="1:12" x14ac:dyDescent="0.25">
      <c r="A112">
        <v>116</v>
      </c>
      <c r="B112" t="s">
        <v>118</v>
      </c>
      <c r="C112">
        <v>5</v>
      </c>
      <c r="D112">
        <v>5</v>
      </c>
      <c r="E112">
        <v>5</v>
      </c>
      <c r="F112">
        <v>5</v>
      </c>
      <c r="G112">
        <v>5</v>
      </c>
      <c r="H112">
        <v>5</v>
      </c>
      <c r="I112">
        <v>5</v>
      </c>
      <c r="J112">
        <v>5</v>
      </c>
      <c r="K112">
        <v>5</v>
      </c>
      <c r="L112">
        <v>5</v>
      </c>
    </row>
    <row r="113" spans="1:12" x14ac:dyDescent="0.25">
      <c r="A113">
        <v>117</v>
      </c>
      <c r="B113" t="s">
        <v>119</v>
      </c>
      <c r="C113">
        <v>30</v>
      </c>
      <c r="D113">
        <v>30</v>
      </c>
      <c r="E113">
        <v>30</v>
      </c>
      <c r="F113">
        <v>30</v>
      </c>
      <c r="G113">
        <v>30</v>
      </c>
      <c r="H113">
        <v>30</v>
      </c>
      <c r="I113">
        <v>30</v>
      </c>
      <c r="J113">
        <v>30</v>
      </c>
      <c r="K113">
        <v>30</v>
      </c>
      <c r="L113">
        <v>30</v>
      </c>
    </row>
    <row r="114" spans="1:12" x14ac:dyDescent="0.25">
      <c r="A114">
        <v>118</v>
      </c>
      <c r="B114" t="s">
        <v>120</v>
      </c>
      <c r="C114">
        <v>15</v>
      </c>
      <c r="D114">
        <v>15</v>
      </c>
      <c r="E114">
        <v>15</v>
      </c>
      <c r="F114">
        <v>15</v>
      </c>
      <c r="G114">
        <v>15</v>
      </c>
      <c r="H114">
        <v>15</v>
      </c>
      <c r="I114">
        <v>15</v>
      </c>
      <c r="J114">
        <v>15</v>
      </c>
      <c r="K114">
        <v>15</v>
      </c>
      <c r="L114">
        <v>15</v>
      </c>
    </row>
    <row r="115" spans="1:12" x14ac:dyDescent="0.25">
      <c r="A115">
        <v>119</v>
      </c>
      <c r="B115" t="s">
        <v>121</v>
      </c>
      <c r="C115">
        <v>15</v>
      </c>
      <c r="D115">
        <v>15</v>
      </c>
      <c r="E115">
        <v>15</v>
      </c>
      <c r="F115">
        <v>15</v>
      </c>
      <c r="G115">
        <v>15</v>
      </c>
      <c r="H115">
        <v>15</v>
      </c>
      <c r="I115">
        <v>15</v>
      </c>
      <c r="J115">
        <v>15</v>
      </c>
      <c r="K115">
        <v>15</v>
      </c>
      <c r="L115">
        <v>15</v>
      </c>
    </row>
    <row r="116" spans="1:12" x14ac:dyDescent="0.25">
      <c r="A116">
        <v>120</v>
      </c>
      <c r="B116" t="s">
        <v>122</v>
      </c>
      <c r="C116">
        <v>1</v>
      </c>
      <c r="D116">
        <v>1</v>
      </c>
      <c r="E116">
        <v>1</v>
      </c>
      <c r="F116">
        <v>1</v>
      </c>
      <c r="G116">
        <v>1</v>
      </c>
      <c r="H116">
        <v>1</v>
      </c>
      <c r="I116">
        <v>1</v>
      </c>
      <c r="J116">
        <v>1</v>
      </c>
      <c r="K116">
        <v>1</v>
      </c>
      <c r="L116">
        <v>1</v>
      </c>
    </row>
    <row r="117" spans="1:12" x14ac:dyDescent="0.25">
      <c r="A117">
        <v>121</v>
      </c>
      <c r="B117" t="s">
        <v>123</v>
      </c>
      <c r="C117">
        <v>15</v>
      </c>
      <c r="D117">
        <v>15</v>
      </c>
      <c r="E117">
        <v>15</v>
      </c>
      <c r="F117">
        <v>15</v>
      </c>
      <c r="G117">
        <v>15</v>
      </c>
      <c r="H117">
        <v>15</v>
      </c>
      <c r="I117">
        <v>15</v>
      </c>
      <c r="J117">
        <v>15</v>
      </c>
      <c r="K117">
        <v>15</v>
      </c>
      <c r="L117">
        <v>15</v>
      </c>
    </row>
    <row r="118" spans="1:12" x14ac:dyDescent="0.25">
      <c r="A118">
        <v>122</v>
      </c>
      <c r="B118" t="s">
        <v>124</v>
      </c>
      <c r="C118">
        <v>114</v>
      </c>
      <c r="D118">
        <v>114</v>
      </c>
      <c r="E118">
        <v>114</v>
      </c>
      <c r="F118">
        <v>114</v>
      </c>
      <c r="G118">
        <v>114</v>
      </c>
      <c r="H118">
        <v>114</v>
      </c>
      <c r="I118">
        <v>114</v>
      </c>
      <c r="J118">
        <v>114</v>
      </c>
      <c r="K118">
        <v>114</v>
      </c>
      <c r="L118">
        <v>114</v>
      </c>
    </row>
    <row r="119" spans="1:12" x14ac:dyDescent="0.25">
      <c r="A119">
        <v>123</v>
      </c>
      <c r="B119" t="s">
        <v>125</v>
      </c>
      <c r="C119">
        <v>3.15</v>
      </c>
      <c r="D119">
        <v>3.15</v>
      </c>
      <c r="E119">
        <v>3.15</v>
      </c>
      <c r="F119">
        <v>3.15</v>
      </c>
      <c r="G119">
        <v>3.15</v>
      </c>
      <c r="H119">
        <v>3.15</v>
      </c>
      <c r="I119">
        <v>3.15</v>
      </c>
      <c r="J119">
        <v>3.15</v>
      </c>
      <c r="K119">
        <v>3.15</v>
      </c>
      <c r="L119">
        <v>3.15</v>
      </c>
    </row>
    <row r="120" spans="1:12" x14ac:dyDescent="0.25">
      <c r="A120">
        <v>124</v>
      </c>
      <c r="B120" t="s">
        <v>126</v>
      </c>
      <c r="C120">
        <v>10</v>
      </c>
      <c r="D120">
        <v>10</v>
      </c>
      <c r="E120">
        <v>10</v>
      </c>
      <c r="F120">
        <v>10</v>
      </c>
      <c r="G120">
        <v>10</v>
      </c>
      <c r="H120">
        <v>10</v>
      </c>
      <c r="I120">
        <v>10</v>
      </c>
      <c r="J120">
        <v>10</v>
      </c>
      <c r="K120">
        <v>10</v>
      </c>
      <c r="L120">
        <v>10</v>
      </c>
    </row>
    <row r="121" spans="1:12" x14ac:dyDescent="0.25">
      <c r="A121">
        <v>125</v>
      </c>
      <c r="B121" t="s">
        <v>127</v>
      </c>
      <c r="C121" t="s">
        <v>109</v>
      </c>
      <c r="D121" t="s">
        <v>109</v>
      </c>
      <c r="E121" t="s">
        <v>109</v>
      </c>
      <c r="F121" t="s">
        <v>109</v>
      </c>
      <c r="G121" t="s">
        <v>109</v>
      </c>
      <c r="H121" t="s">
        <v>109</v>
      </c>
      <c r="I121" t="s">
        <v>109</v>
      </c>
      <c r="J121" t="s">
        <v>109</v>
      </c>
      <c r="K121" t="s">
        <v>109</v>
      </c>
      <c r="L121" t="s">
        <v>109</v>
      </c>
    </row>
    <row r="122" spans="1:12" x14ac:dyDescent="0.25">
      <c r="A122">
        <v>126</v>
      </c>
      <c r="B122" t="s">
        <v>128</v>
      </c>
      <c r="C122">
        <v>6.3</v>
      </c>
      <c r="D122">
        <v>6.3</v>
      </c>
      <c r="E122">
        <v>6.3</v>
      </c>
      <c r="F122">
        <v>6.3</v>
      </c>
      <c r="G122">
        <v>6.3</v>
      </c>
      <c r="H122">
        <v>6.3</v>
      </c>
      <c r="I122">
        <v>6.3</v>
      </c>
      <c r="J122">
        <v>6.3</v>
      </c>
      <c r="K122">
        <v>6.3</v>
      </c>
      <c r="L122">
        <v>6.3</v>
      </c>
    </row>
    <row r="123" spans="1:12" x14ac:dyDescent="0.25">
      <c r="A123">
        <v>127</v>
      </c>
      <c r="B123" t="s">
        <v>129</v>
      </c>
      <c r="C123">
        <v>19</v>
      </c>
      <c r="D123">
        <v>19</v>
      </c>
      <c r="E123">
        <v>19</v>
      </c>
      <c r="F123">
        <v>19</v>
      </c>
      <c r="G123">
        <v>19</v>
      </c>
      <c r="H123">
        <v>19</v>
      </c>
      <c r="I123">
        <v>19</v>
      </c>
      <c r="J123">
        <v>19</v>
      </c>
      <c r="K123">
        <v>19</v>
      </c>
      <c r="L123">
        <v>19</v>
      </c>
    </row>
    <row r="124" spans="1:12" x14ac:dyDescent="0.25">
      <c r="A124">
        <v>128</v>
      </c>
      <c r="B124" t="s">
        <v>130</v>
      </c>
      <c r="C124">
        <v>2</v>
      </c>
      <c r="D124">
        <v>2</v>
      </c>
      <c r="E124">
        <v>2</v>
      </c>
      <c r="F124">
        <v>2</v>
      </c>
      <c r="G124">
        <v>2</v>
      </c>
      <c r="H124">
        <v>2</v>
      </c>
      <c r="I124">
        <v>2</v>
      </c>
      <c r="J124">
        <v>2</v>
      </c>
      <c r="K124">
        <v>2</v>
      </c>
      <c r="L124">
        <v>2</v>
      </c>
    </row>
    <row r="125" spans="1:12" x14ac:dyDescent="0.25">
      <c r="A125">
        <v>129</v>
      </c>
      <c r="B125" t="s">
        <v>131</v>
      </c>
      <c r="C125">
        <v>7.5</v>
      </c>
      <c r="D125">
        <v>7.5</v>
      </c>
      <c r="E125">
        <v>7.5</v>
      </c>
      <c r="F125">
        <v>7.5</v>
      </c>
      <c r="G125">
        <v>7.5</v>
      </c>
      <c r="H125">
        <v>7.5</v>
      </c>
      <c r="I125">
        <v>7.5</v>
      </c>
      <c r="J125">
        <v>7.5</v>
      </c>
      <c r="K125">
        <v>7.5</v>
      </c>
      <c r="L125">
        <v>7.5</v>
      </c>
    </row>
    <row r="126" spans="1:12" x14ac:dyDescent="0.25">
      <c r="A126">
        <v>130</v>
      </c>
      <c r="B126" t="s">
        <v>132</v>
      </c>
      <c r="C126">
        <v>28.5</v>
      </c>
      <c r="D126">
        <v>28.5</v>
      </c>
      <c r="E126">
        <v>28.5</v>
      </c>
      <c r="F126">
        <v>28.5</v>
      </c>
      <c r="G126">
        <v>28.5</v>
      </c>
      <c r="H126">
        <v>28.5</v>
      </c>
      <c r="I126">
        <v>28.5</v>
      </c>
      <c r="J126">
        <v>28.5</v>
      </c>
      <c r="K126">
        <v>28.5</v>
      </c>
      <c r="L126">
        <v>28.5</v>
      </c>
    </row>
    <row r="127" spans="1:12" x14ac:dyDescent="0.25">
      <c r="A127">
        <v>131</v>
      </c>
      <c r="B127" t="s">
        <v>133</v>
      </c>
      <c r="C127">
        <v>60</v>
      </c>
      <c r="D127">
        <v>60</v>
      </c>
      <c r="E127">
        <v>60</v>
      </c>
      <c r="F127">
        <v>60</v>
      </c>
      <c r="G127">
        <v>60</v>
      </c>
      <c r="H127">
        <v>60</v>
      </c>
      <c r="I127">
        <v>60</v>
      </c>
      <c r="J127">
        <v>60</v>
      </c>
      <c r="K127">
        <v>60</v>
      </c>
      <c r="L127">
        <v>60</v>
      </c>
    </row>
    <row r="128" spans="1:12" x14ac:dyDescent="0.25">
      <c r="A128">
        <v>132</v>
      </c>
      <c r="B128" t="s">
        <v>134</v>
      </c>
      <c r="C128">
        <v>40</v>
      </c>
      <c r="D128">
        <v>40</v>
      </c>
      <c r="E128">
        <v>40</v>
      </c>
      <c r="F128">
        <v>40</v>
      </c>
      <c r="G128">
        <v>40</v>
      </c>
      <c r="H128">
        <v>40</v>
      </c>
      <c r="I128">
        <v>40</v>
      </c>
      <c r="J128">
        <v>40</v>
      </c>
      <c r="K128">
        <v>40</v>
      </c>
      <c r="L128">
        <v>40</v>
      </c>
    </row>
    <row r="129" spans="1:12" x14ac:dyDescent="0.25">
      <c r="A129">
        <v>133</v>
      </c>
      <c r="B129" t="s">
        <v>135</v>
      </c>
      <c r="C129">
        <v>39</v>
      </c>
      <c r="D129">
        <v>39</v>
      </c>
      <c r="E129">
        <v>39</v>
      </c>
      <c r="F129">
        <v>39</v>
      </c>
      <c r="G129">
        <v>39</v>
      </c>
      <c r="H129">
        <v>39</v>
      </c>
      <c r="I129">
        <v>39</v>
      </c>
      <c r="J129">
        <v>39</v>
      </c>
      <c r="K129">
        <v>39</v>
      </c>
      <c r="L129">
        <v>39</v>
      </c>
    </row>
    <row r="130" spans="1:12" x14ac:dyDescent="0.25">
      <c r="A130">
        <v>134</v>
      </c>
      <c r="B130" t="s">
        <v>136</v>
      </c>
      <c r="C130">
        <v>6</v>
      </c>
      <c r="D130">
        <v>6</v>
      </c>
      <c r="E130">
        <v>6</v>
      </c>
      <c r="F130">
        <v>6</v>
      </c>
      <c r="G130">
        <v>6</v>
      </c>
      <c r="H130">
        <v>6</v>
      </c>
      <c r="I130">
        <v>6</v>
      </c>
      <c r="J130">
        <v>6</v>
      </c>
      <c r="K130">
        <v>6</v>
      </c>
      <c r="L130">
        <v>6</v>
      </c>
    </row>
    <row r="131" spans="1:12" x14ac:dyDescent="0.25">
      <c r="A131">
        <v>135</v>
      </c>
      <c r="B131" t="s">
        <v>137</v>
      </c>
      <c r="C131">
        <v>40</v>
      </c>
      <c r="D131">
        <v>40</v>
      </c>
      <c r="E131">
        <v>40</v>
      </c>
      <c r="F131">
        <v>40</v>
      </c>
      <c r="G131">
        <v>40</v>
      </c>
      <c r="H131">
        <v>40</v>
      </c>
      <c r="I131">
        <v>40</v>
      </c>
      <c r="J131">
        <v>40</v>
      </c>
      <c r="K131">
        <v>40</v>
      </c>
      <c r="L131">
        <v>40</v>
      </c>
    </row>
    <row r="132" spans="1:12" x14ac:dyDescent="0.25">
      <c r="A132">
        <v>136</v>
      </c>
      <c r="B132" t="s">
        <v>138</v>
      </c>
      <c r="C132">
        <v>10</v>
      </c>
      <c r="D132">
        <v>10</v>
      </c>
      <c r="E132">
        <v>10</v>
      </c>
      <c r="F132">
        <v>10</v>
      </c>
      <c r="G132">
        <v>10</v>
      </c>
      <c r="H132">
        <v>10</v>
      </c>
      <c r="I132">
        <v>10</v>
      </c>
      <c r="J132">
        <v>10</v>
      </c>
      <c r="K132">
        <v>10</v>
      </c>
      <c r="L132">
        <v>10</v>
      </c>
    </row>
    <row r="133" spans="1:12" x14ac:dyDescent="0.25">
      <c r="A133">
        <v>137</v>
      </c>
      <c r="B133" t="s">
        <v>139</v>
      </c>
      <c r="C133">
        <v>2</v>
      </c>
      <c r="D133">
        <v>2</v>
      </c>
      <c r="E133">
        <v>2</v>
      </c>
      <c r="F133">
        <v>2</v>
      </c>
      <c r="G133">
        <v>2</v>
      </c>
      <c r="H133">
        <v>2</v>
      </c>
      <c r="I133">
        <v>2</v>
      </c>
      <c r="J133">
        <v>2</v>
      </c>
      <c r="K133">
        <v>2</v>
      </c>
      <c r="L133">
        <v>2</v>
      </c>
    </row>
    <row r="134" spans="1:12" x14ac:dyDescent="0.25">
      <c r="A134">
        <v>138</v>
      </c>
      <c r="B134" t="s">
        <v>140</v>
      </c>
      <c r="C134">
        <v>0</v>
      </c>
      <c r="D134">
        <v>0</v>
      </c>
      <c r="E134">
        <v>0</v>
      </c>
      <c r="F134">
        <v>0</v>
      </c>
      <c r="G134">
        <v>0</v>
      </c>
      <c r="H134">
        <v>0</v>
      </c>
      <c r="I134">
        <v>0</v>
      </c>
      <c r="J134">
        <v>0</v>
      </c>
      <c r="K134">
        <v>0</v>
      </c>
      <c r="L134">
        <v>0</v>
      </c>
    </row>
    <row r="135" spans="1:12" x14ac:dyDescent="0.25">
      <c r="A135">
        <v>139</v>
      </c>
      <c r="B135" t="s">
        <v>141</v>
      </c>
      <c r="C135">
        <v>5</v>
      </c>
      <c r="D135">
        <v>5</v>
      </c>
      <c r="E135">
        <v>5</v>
      </c>
      <c r="F135">
        <v>5</v>
      </c>
      <c r="G135">
        <v>5</v>
      </c>
      <c r="H135">
        <v>5</v>
      </c>
      <c r="I135">
        <v>5</v>
      </c>
      <c r="J135">
        <v>5</v>
      </c>
      <c r="K135">
        <v>5</v>
      </c>
      <c r="L135">
        <v>5</v>
      </c>
    </row>
    <row r="136" spans="1:12" x14ac:dyDescent="0.25">
      <c r="A136">
        <v>140</v>
      </c>
      <c r="B136" t="s">
        <v>142</v>
      </c>
      <c r="C136">
        <v>32</v>
      </c>
      <c r="D136">
        <v>32</v>
      </c>
      <c r="E136">
        <v>32</v>
      </c>
      <c r="F136">
        <v>32</v>
      </c>
      <c r="G136">
        <v>32</v>
      </c>
      <c r="H136">
        <v>32</v>
      </c>
      <c r="I136">
        <v>32</v>
      </c>
      <c r="J136">
        <v>32</v>
      </c>
      <c r="K136">
        <v>32</v>
      </c>
      <c r="L136">
        <v>32</v>
      </c>
    </row>
    <row r="137" spans="1:12" x14ac:dyDescent="0.25">
      <c r="A137">
        <v>141</v>
      </c>
      <c r="B137" t="s">
        <v>143</v>
      </c>
      <c r="C137">
        <v>30</v>
      </c>
      <c r="D137">
        <v>30</v>
      </c>
      <c r="E137">
        <v>30</v>
      </c>
      <c r="F137">
        <v>30</v>
      </c>
      <c r="G137">
        <v>30</v>
      </c>
      <c r="H137">
        <v>30</v>
      </c>
      <c r="I137">
        <v>30</v>
      </c>
      <c r="J137">
        <v>30</v>
      </c>
      <c r="K137">
        <v>30</v>
      </c>
      <c r="L137">
        <v>30</v>
      </c>
    </row>
    <row r="138" spans="1:12" x14ac:dyDescent="0.25">
      <c r="A138">
        <v>142</v>
      </c>
      <c r="B138" t="s">
        <v>144</v>
      </c>
      <c r="C138">
        <v>6.3</v>
      </c>
      <c r="D138">
        <v>6.3</v>
      </c>
      <c r="E138">
        <v>6.3</v>
      </c>
      <c r="F138">
        <v>6.3</v>
      </c>
      <c r="G138">
        <v>6.3</v>
      </c>
      <c r="H138">
        <v>6.3</v>
      </c>
      <c r="I138">
        <v>6.3</v>
      </c>
      <c r="J138">
        <v>6.3</v>
      </c>
      <c r="K138">
        <v>6.3</v>
      </c>
      <c r="L138">
        <v>6.3</v>
      </c>
    </row>
    <row r="139" spans="1:12" x14ac:dyDescent="0.25">
      <c r="A139">
        <v>143</v>
      </c>
      <c r="B139" t="s">
        <v>145</v>
      </c>
      <c r="C139">
        <v>15</v>
      </c>
      <c r="D139">
        <v>15</v>
      </c>
      <c r="E139">
        <v>15</v>
      </c>
      <c r="F139">
        <v>15</v>
      </c>
      <c r="G139">
        <v>15</v>
      </c>
      <c r="H139">
        <v>15</v>
      </c>
      <c r="I139">
        <v>15</v>
      </c>
      <c r="J139">
        <v>15</v>
      </c>
      <c r="K139">
        <v>15</v>
      </c>
      <c r="L139">
        <v>15</v>
      </c>
    </row>
    <row r="140" spans="1:12" x14ac:dyDescent="0.25">
      <c r="A140">
        <v>144</v>
      </c>
      <c r="B140" t="s">
        <v>146</v>
      </c>
      <c r="C140">
        <v>0</v>
      </c>
      <c r="D140">
        <v>0</v>
      </c>
      <c r="E140">
        <v>0</v>
      </c>
      <c r="F140">
        <v>0</v>
      </c>
      <c r="G140">
        <v>0</v>
      </c>
      <c r="H140">
        <v>0</v>
      </c>
      <c r="I140">
        <v>0</v>
      </c>
      <c r="J140">
        <v>0</v>
      </c>
      <c r="K140">
        <v>0</v>
      </c>
      <c r="L140">
        <v>0</v>
      </c>
    </row>
    <row r="141" spans="1:12" x14ac:dyDescent="0.25">
      <c r="A141">
        <v>145</v>
      </c>
      <c r="B141" t="s">
        <v>147</v>
      </c>
      <c r="C141">
        <v>4</v>
      </c>
      <c r="D141">
        <v>4</v>
      </c>
      <c r="E141">
        <v>4</v>
      </c>
      <c r="F141">
        <v>4</v>
      </c>
      <c r="G141">
        <v>4</v>
      </c>
      <c r="H141">
        <v>4</v>
      </c>
      <c r="I141">
        <v>4</v>
      </c>
      <c r="J141">
        <v>4</v>
      </c>
      <c r="K141">
        <v>4</v>
      </c>
      <c r="L141">
        <v>4</v>
      </c>
    </row>
    <row r="142" spans="1:12" x14ac:dyDescent="0.25">
      <c r="A142">
        <v>146</v>
      </c>
      <c r="B142" t="s">
        <v>148</v>
      </c>
      <c r="C142">
        <v>6.3</v>
      </c>
      <c r="D142">
        <v>6.3</v>
      </c>
      <c r="E142">
        <v>6.3</v>
      </c>
      <c r="F142">
        <v>6.3</v>
      </c>
      <c r="G142">
        <v>6.3</v>
      </c>
      <c r="H142">
        <v>6.3</v>
      </c>
      <c r="I142">
        <v>6.3</v>
      </c>
      <c r="J142">
        <v>6.3</v>
      </c>
      <c r="K142">
        <v>6.3</v>
      </c>
      <c r="L142">
        <v>6.3</v>
      </c>
    </row>
    <row r="143" spans="1:12" x14ac:dyDescent="0.25">
      <c r="A143">
        <v>147</v>
      </c>
      <c r="B143" t="s">
        <v>149</v>
      </c>
      <c r="C143">
        <v>16</v>
      </c>
      <c r="D143">
        <v>16</v>
      </c>
      <c r="E143">
        <v>16</v>
      </c>
      <c r="F143">
        <v>16</v>
      </c>
      <c r="G143">
        <v>16</v>
      </c>
      <c r="H143">
        <v>16</v>
      </c>
      <c r="I143">
        <v>16</v>
      </c>
      <c r="J143">
        <v>16</v>
      </c>
      <c r="K143">
        <v>16</v>
      </c>
      <c r="L143">
        <v>16</v>
      </c>
    </row>
    <row r="144" spans="1:12" x14ac:dyDescent="0.25">
      <c r="A144">
        <v>148</v>
      </c>
      <c r="B144" t="s">
        <v>150</v>
      </c>
      <c r="C144">
        <v>4</v>
      </c>
      <c r="D144">
        <v>4</v>
      </c>
      <c r="E144">
        <v>4</v>
      </c>
      <c r="F144">
        <v>4</v>
      </c>
      <c r="G144">
        <v>4</v>
      </c>
      <c r="H144">
        <v>4</v>
      </c>
      <c r="I144">
        <v>4</v>
      </c>
      <c r="J144">
        <v>4</v>
      </c>
      <c r="K144">
        <v>4</v>
      </c>
      <c r="L144">
        <v>4</v>
      </c>
    </row>
    <row r="145" spans="1:12" x14ac:dyDescent="0.25">
      <c r="A145">
        <v>149</v>
      </c>
      <c r="B145" t="s">
        <v>151</v>
      </c>
      <c r="C145">
        <v>0.75</v>
      </c>
      <c r="D145">
        <v>0.75</v>
      </c>
      <c r="E145">
        <v>0.75</v>
      </c>
      <c r="F145">
        <v>0.75</v>
      </c>
      <c r="G145">
        <v>0.75</v>
      </c>
      <c r="H145">
        <v>0.75</v>
      </c>
      <c r="I145">
        <v>0.75</v>
      </c>
      <c r="J145">
        <v>0.75</v>
      </c>
      <c r="K145">
        <v>0.75</v>
      </c>
      <c r="L145">
        <v>0.75</v>
      </c>
    </row>
    <row r="146" spans="1:12" x14ac:dyDescent="0.25">
      <c r="A146">
        <v>150</v>
      </c>
      <c r="B146" t="s">
        <v>152</v>
      </c>
      <c r="C146">
        <v>28</v>
      </c>
      <c r="D146">
        <v>28</v>
      </c>
      <c r="E146">
        <v>28</v>
      </c>
      <c r="F146">
        <v>28</v>
      </c>
      <c r="G146">
        <v>28</v>
      </c>
      <c r="H146">
        <v>28</v>
      </c>
      <c r="I146">
        <v>28</v>
      </c>
      <c r="J146">
        <v>28</v>
      </c>
      <c r="K146">
        <v>28</v>
      </c>
      <c r="L146">
        <v>28</v>
      </c>
    </row>
    <row r="147" spans="1:12" x14ac:dyDescent="0.25">
      <c r="A147">
        <v>151</v>
      </c>
      <c r="B147" t="s">
        <v>153</v>
      </c>
      <c r="C147">
        <v>8</v>
      </c>
      <c r="D147">
        <v>8</v>
      </c>
      <c r="E147">
        <v>8</v>
      </c>
      <c r="F147">
        <v>8</v>
      </c>
      <c r="G147">
        <v>8</v>
      </c>
      <c r="H147">
        <v>8</v>
      </c>
      <c r="I147">
        <v>8</v>
      </c>
      <c r="J147">
        <v>8</v>
      </c>
      <c r="K147">
        <v>8</v>
      </c>
      <c r="L147">
        <v>8</v>
      </c>
    </row>
    <row r="148" spans="1:12" x14ac:dyDescent="0.25">
      <c r="A148">
        <v>152</v>
      </c>
      <c r="B148" t="s">
        <v>154</v>
      </c>
      <c r="C148">
        <v>50</v>
      </c>
      <c r="D148">
        <v>50</v>
      </c>
      <c r="E148">
        <v>50</v>
      </c>
      <c r="F148">
        <v>50</v>
      </c>
      <c r="G148">
        <v>50</v>
      </c>
      <c r="H148">
        <v>50</v>
      </c>
      <c r="I148">
        <v>50</v>
      </c>
      <c r="J148">
        <v>50</v>
      </c>
      <c r="K148">
        <v>50</v>
      </c>
      <c r="L148">
        <v>50</v>
      </c>
    </row>
    <row r="149" spans="1:12" x14ac:dyDescent="0.25">
      <c r="A149">
        <v>153</v>
      </c>
      <c r="B149" t="s">
        <v>155</v>
      </c>
      <c r="C149">
        <v>42</v>
      </c>
      <c r="D149">
        <v>42</v>
      </c>
      <c r="E149">
        <v>42</v>
      </c>
      <c r="F149">
        <v>42</v>
      </c>
      <c r="G149">
        <v>42</v>
      </c>
      <c r="H149">
        <v>42</v>
      </c>
      <c r="I149">
        <v>42</v>
      </c>
      <c r="J149">
        <v>42</v>
      </c>
      <c r="K149">
        <v>42</v>
      </c>
      <c r="L149">
        <v>42</v>
      </c>
    </row>
    <row r="150" spans="1:12" x14ac:dyDescent="0.25">
      <c r="A150">
        <v>154</v>
      </c>
      <c r="B150" t="s">
        <v>156</v>
      </c>
      <c r="C150">
        <v>0.25</v>
      </c>
      <c r="D150">
        <v>0.25</v>
      </c>
      <c r="E150">
        <v>0.25</v>
      </c>
      <c r="F150">
        <v>0.25</v>
      </c>
      <c r="G150">
        <v>0.25</v>
      </c>
      <c r="H150">
        <v>0.25</v>
      </c>
      <c r="I150">
        <v>0.25</v>
      </c>
      <c r="J150">
        <v>0.25</v>
      </c>
      <c r="K150">
        <v>0.25</v>
      </c>
      <c r="L150">
        <v>0.25</v>
      </c>
    </row>
    <row r="151" spans="1:12" x14ac:dyDescent="0.25">
      <c r="A151">
        <v>155</v>
      </c>
      <c r="B151" t="s">
        <v>157</v>
      </c>
      <c r="C151">
        <v>15</v>
      </c>
      <c r="D151">
        <v>15</v>
      </c>
      <c r="E151">
        <v>15</v>
      </c>
      <c r="F151">
        <v>15</v>
      </c>
      <c r="G151">
        <v>15</v>
      </c>
      <c r="H151">
        <v>15</v>
      </c>
      <c r="I151">
        <v>15</v>
      </c>
      <c r="J151">
        <v>15</v>
      </c>
      <c r="K151">
        <v>15</v>
      </c>
      <c r="L151">
        <v>15</v>
      </c>
    </row>
    <row r="152" spans="1:12" x14ac:dyDescent="0.25">
      <c r="A152">
        <v>156</v>
      </c>
      <c r="B152" t="s">
        <v>158</v>
      </c>
      <c r="C152">
        <v>40</v>
      </c>
      <c r="D152">
        <v>40</v>
      </c>
      <c r="E152">
        <v>40</v>
      </c>
      <c r="F152">
        <v>40</v>
      </c>
      <c r="G152">
        <v>40</v>
      </c>
      <c r="H152">
        <v>40</v>
      </c>
      <c r="I152">
        <v>40</v>
      </c>
      <c r="J152">
        <v>40</v>
      </c>
      <c r="K152">
        <v>40</v>
      </c>
      <c r="L152">
        <v>40</v>
      </c>
    </row>
    <row r="153" spans="1:12" x14ac:dyDescent="0.25">
      <c r="A153">
        <v>157</v>
      </c>
      <c r="B153" t="s">
        <v>159</v>
      </c>
      <c r="C153">
        <v>224</v>
      </c>
      <c r="D153">
        <v>224</v>
      </c>
      <c r="E153">
        <v>224</v>
      </c>
      <c r="F153">
        <v>224</v>
      </c>
      <c r="G153">
        <v>224</v>
      </c>
      <c r="H153">
        <v>224</v>
      </c>
      <c r="I153">
        <v>224</v>
      </c>
      <c r="J153">
        <v>224</v>
      </c>
      <c r="K153">
        <v>224</v>
      </c>
      <c r="L153">
        <v>224</v>
      </c>
    </row>
    <row r="154" spans="1:12" x14ac:dyDescent="0.25">
      <c r="A154">
        <v>158</v>
      </c>
      <c r="B154" t="s">
        <v>160</v>
      </c>
      <c r="C154">
        <v>8</v>
      </c>
      <c r="D154">
        <v>8</v>
      </c>
      <c r="E154">
        <v>8</v>
      </c>
      <c r="F154">
        <v>8</v>
      </c>
      <c r="G154">
        <v>8</v>
      </c>
      <c r="H154">
        <v>8</v>
      </c>
      <c r="I154">
        <v>8</v>
      </c>
      <c r="J154">
        <v>8</v>
      </c>
      <c r="K154">
        <v>8</v>
      </c>
      <c r="L154">
        <v>8</v>
      </c>
    </row>
    <row r="155" spans="1:12" x14ac:dyDescent="0.25">
      <c r="A155">
        <v>159</v>
      </c>
      <c r="B155" t="s">
        <v>161</v>
      </c>
      <c r="C155">
        <v>10</v>
      </c>
      <c r="D155">
        <v>10</v>
      </c>
      <c r="E155">
        <v>10</v>
      </c>
      <c r="F155">
        <v>10</v>
      </c>
      <c r="G155">
        <v>10</v>
      </c>
      <c r="H155">
        <v>10</v>
      </c>
      <c r="I155">
        <v>10</v>
      </c>
      <c r="J155">
        <v>10</v>
      </c>
      <c r="K155">
        <v>10</v>
      </c>
      <c r="L155">
        <v>10</v>
      </c>
    </row>
    <row r="156" spans="1:12" x14ac:dyDescent="0.25">
      <c r="A156">
        <v>160</v>
      </c>
      <c r="B156" t="s">
        <v>162</v>
      </c>
      <c r="C156">
        <v>9.5</v>
      </c>
      <c r="D156">
        <v>9.5</v>
      </c>
      <c r="E156">
        <v>9.5</v>
      </c>
      <c r="F156">
        <v>9.5</v>
      </c>
      <c r="G156">
        <v>9.5</v>
      </c>
      <c r="H156">
        <v>9.5</v>
      </c>
      <c r="I156">
        <v>9.5</v>
      </c>
      <c r="J156">
        <v>9.5</v>
      </c>
      <c r="K156">
        <v>9.5</v>
      </c>
      <c r="L156">
        <v>9.5</v>
      </c>
    </row>
    <row r="157" spans="1:12" x14ac:dyDescent="0.25">
      <c r="A157">
        <v>161</v>
      </c>
      <c r="B157" t="s">
        <v>163</v>
      </c>
      <c r="C157">
        <v>2</v>
      </c>
      <c r="D157">
        <v>2</v>
      </c>
      <c r="E157">
        <v>2</v>
      </c>
      <c r="F157">
        <v>2</v>
      </c>
      <c r="G157">
        <v>2</v>
      </c>
      <c r="H157">
        <v>2</v>
      </c>
      <c r="I157">
        <v>2</v>
      </c>
      <c r="J157">
        <v>2</v>
      </c>
      <c r="K157">
        <v>2</v>
      </c>
      <c r="L157">
        <v>2</v>
      </c>
    </row>
    <row r="158" spans="1:12" x14ac:dyDescent="0.25">
      <c r="A158">
        <v>162</v>
      </c>
      <c r="B158" t="s">
        <v>164</v>
      </c>
      <c r="C158">
        <v>14.3</v>
      </c>
      <c r="D158">
        <v>14.3</v>
      </c>
      <c r="E158">
        <v>14.3</v>
      </c>
      <c r="F158">
        <v>14.3</v>
      </c>
      <c r="G158">
        <v>14.3</v>
      </c>
      <c r="H158">
        <v>14.3</v>
      </c>
      <c r="I158">
        <v>14.3</v>
      </c>
      <c r="J158">
        <v>14.3</v>
      </c>
      <c r="K158">
        <v>14.3</v>
      </c>
      <c r="L158">
        <v>14.3</v>
      </c>
    </row>
    <row r="159" spans="1:12" x14ac:dyDescent="0.25">
      <c r="A159">
        <v>163</v>
      </c>
      <c r="B159" t="s">
        <v>165</v>
      </c>
      <c r="C159">
        <v>12.6</v>
      </c>
      <c r="D159">
        <v>12.6</v>
      </c>
      <c r="E159">
        <v>12.6</v>
      </c>
      <c r="F159">
        <v>12.6</v>
      </c>
      <c r="G159">
        <v>12.6</v>
      </c>
      <c r="H159">
        <v>12.6</v>
      </c>
      <c r="I159">
        <v>12.6</v>
      </c>
      <c r="J159">
        <v>12.6</v>
      </c>
      <c r="K159">
        <v>12.6</v>
      </c>
      <c r="L159">
        <v>12.6</v>
      </c>
    </row>
    <row r="160" spans="1:12" x14ac:dyDescent="0.25">
      <c r="A160">
        <v>164</v>
      </c>
      <c r="B160" t="s">
        <v>166</v>
      </c>
      <c r="C160">
        <v>1.5</v>
      </c>
      <c r="D160">
        <v>1.5</v>
      </c>
      <c r="E160">
        <v>1.5</v>
      </c>
      <c r="F160">
        <v>1.5</v>
      </c>
      <c r="G160">
        <v>1.5</v>
      </c>
      <c r="H160">
        <v>1.5</v>
      </c>
      <c r="I160">
        <v>1.5</v>
      </c>
      <c r="J160">
        <v>1.5</v>
      </c>
      <c r="K160">
        <v>1.5</v>
      </c>
      <c r="L160">
        <v>1.5</v>
      </c>
    </row>
    <row r="161" spans="1:12" x14ac:dyDescent="0.25">
      <c r="A161">
        <v>165</v>
      </c>
      <c r="B161" t="s">
        <v>167</v>
      </c>
      <c r="C161">
        <v>10</v>
      </c>
      <c r="D161">
        <v>10</v>
      </c>
      <c r="E161">
        <v>10</v>
      </c>
      <c r="F161">
        <v>10</v>
      </c>
      <c r="G161">
        <v>10</v>
      </c>
      <c r="H161">
        <v>10</v>
      </c>
      <c r="I161">
        <v>10</v>
      </c>
      <c r="J161">
        <v>10</v>
      </c>
      <c r="K161">
        <v>10</v>
      </c>
      <c r="L161">
        <v>10</v>
      </c>
    </row>
    <row r="162" spans="1:12" x14ac:dyDescent="0.25">
      <c r="A162">
        <v>166</v>
      </c>
      <c r="B162" t="s">
        <v>168</v>
      </c>
      <c r="C162">
        <v>10</v>
      </c>
      <c r="D162">
        <v>10</v>
      </c>
      <c r="E162">
        <v>10</v>
      </c>
      <c r="F162">
        <v>10</v>
      </c>
      <c r="G162">
        <v>10</v>
      </c>
      <c r="H162">
        <v>10</v>
      </c>
      <c r="I162">
        <v>10</v>
      </c>
      <c r="J162">
        <v>10</v>
      </c>
      <c r="K162">
        <v>10</v>
      </c>
      <c r="L162">
        <v>10</v>
      </c>
    </row>
    <row r="163" spans="1:12" x14ac:dyDescent="0.25">
      <c r="A163">
        <v>167</v>
      </c>
      <c r="B163" t="s">
        <v>169</v>
      </c>
      <c r="C163">
        <v>6.5</v>
      </c>
      <c r="D163">
        <v>6.5</v>
      </c>
      <c r="E163">
        <v>6.5</v>
      </c>
      <c r="F163">
        <v>6.5</v>
      </c>
      <c r="G163">
        <v>6.5</v>
      </c>
      <c r="H163">
        <v>6.5</v>
      </c>
      <c r="I163">
        <v>6.5</v>
      </c>
      <c r="J163">
        <v>6.5</v>
      </c>
      <c r="K163">
        <v>6.5</v>
      </c>
      <c r="L163">
        <v>6.5</v>
      </c>
    </row>
    <row r="164" spans="1:12" x14ac:dyDescent="0.25">
      <c r="A164">
        <v>168</v>
      </c>
      <c r="B164" t="s">
        <v>170</v>
      </c>
      <c r="C164">
        <v>5</v>
      </c>
      <c r="D164">
        <v>5</v>
      </c>
      <c r="E164">
        <v>5</v>
      </c>
      <c r="F164">
        <v>5</v>
      </c>
      <c r="G164">
        <v>5</v>
      </c>
      <c r="H164">
        <v>5</v>
      </c>
      <c r="I164">
        <v>5</v>
      </c>
      <c r="J164">
        <v>5</v>
      </c>
      <c r="K164">
        <v>5</v>
      </c>
      <c r="L164">
        <v>5</v>
      </c>
    </row>
    <row r="165" spans="1:12" x14ac:dyDescent="0.25">
      <c r="A165">
        <v>169</v>
      </c>
      <c r="B165" t="s">
        <v>171</v>
      </c>
      <c r="C165">
        <v>6.3</v>
      </c>
      <c r="D165">
        <v>6.3</v>
      </c>
      <c r="E165">
        <v>6.3</v>
      </c>
      <c r="F165">
        <v>6.3</v>
      </c>
      <c r="G165">
        <v>6.3</v>
      </c>
      <c r="H165">
        <v>6.3</v>
      </c>
      <c r="I165">
        <v>6.3</v>
      </c>
      <c r="J165">
        <v>6.3</v>
      </c>
      <c r="K165">
        <v>6.3</v>
      </c>
      <c r="L165">
        <v>6.3</v>
      </c>
    </row>
    <row r="166" spans="1:12" x14ac:dyDescent="0.25">
      <c r="A166">
        <v>170</v>
      </c>
      <c r="B166" t="s">
        <v>172</v>
      </c>
      <c r="C166">
        <v>0.25</v>
      </c>
      <c r="D166">
        <v>0.25</v>
      </c>
      <c r="E166">
        <v>0.25</v>
      </c>
      <c r="F166">
        <v>0.25</v>
      </c>
      <c r="G166">
        <v>0.25</v>
      </c>
      <c r="H166">
        <v>0.25</v>
      </c>
      <c r="I166">
        <v>0.25</v>
      </c>
      <c r="J166">
        <v>0.25</v>
      </c>
      <c r="K166">
        <v>0.25</v>
      </c>
      <c r="L166">
        <v>0.25</v>
      </c>
    </row>
    <row r="167" spans="1:12" x14ac:dyDescent="0.25">
      <c r="A167">
        <v>171</v>
      </c>
      <c r="B167" t="s">
        <v>173</v>
      </c>
      <c r="C167">
        <v>5</v>
      </c>
      <c r="D167">
        <v>5</v>
      </c>
      <c r="E167">
        <v>5</v>
      </c>
      <c r="F167">
        <v>5</v>
      </c>
      <c r="G167">
        <v>5</v>
      </c>
      <c r="H167">
        <v>5</v>
      </c>
      <c r="I167">
        <v>5</v>
      </c>
      <c r="J167">
        <v>5</v>
      </c>
      <c r="K167">
        <v>5</v>
      </c>
      <c r="L167">
        <v>5</v>
      </c>
    </row>
    <row r="168" spans="1:12" x14ac:dyDescent="0.25">
      <c r="A168">
        <v>172</v>
      </c>
      <c r="B168" t="s">
        <v>174</v>
      </c>
      <c r="C168">
        <v>1.5</v>
      </c>
      <c r="D168">
        <v>1.5</v>
      </c>
      <c r="E168">
        <v>1.5</v>
      </c>
      <c r="F168">
        <v>1.5</v>
      </c>
      <c r="G168">
        <v>1.5</v>
      </c>
      <c r="H168">
        <v>1.5</v>
      </c>
      <c r="I168">
        <v>1.5</v>
      </c>
      <c r="J168">
        <v>1.5</v>
      </c>
      <c r="K168">
        <v>1.5</v>
      </c>
      <c r="L168">
        <v>1.5</v>
      </c>
    </row>
    <row r="169" spans="1:12" x14ac:dyDescent="0.25">
      <c r="A169">
        <v>173</v>
      </c>
      <c r="B169" t="s">
        <v>175</v>
      </c>
      <c r="C169">
        <v>6.3</v>
      </c>
      <c r="D169">
        <v>6.3</v>
      </c>
      <c r="E169">
        <v>6.3</v>
      </c>
      <c r="F169">
        <v>6.3</v>
      </c>
      <c r="G169">
        <v>6.3</v>
      </c>
      <c r="H169">
        <v>6.3</v>
      </c>
      <c r="I169">
        <v>6.3</v>
      </c>
      <c r="J169">
        <v>6.3</v>
      </c>
      <c r="K169">
        <v>6.3</v>
      </c>
      <c r="L169">
        <v>6.3</v>
      </c>
    </row>
    <row r="170" spans="1:12" x14ac:dyDescent="0.25">
      <c r="A170">
        <v>174</v>
      </c>
      <c r="B170" t="s">
        <v>176</v>
      </c>
      <c r="C170">
        <v>25</v>
      </c>
      <c r="D170">
        <v>25</v>
      </c>
      <c r="E170">
        <v>25</v>
      </c>
      <c r="F170">
        <v>25</v>
      </c>
      <c r="G170">
        <v>25</v>
      </c>
      <c r="H170">
        <v>25</v>
      </c>
      <c r="I170">
        <v>25</v>
      </c>
      <c r="J170">
        <v>25</v>
      </c>
      <c r="K170">
        <v>25</v>
      </c>
      <c r="L170">
        <v>25</v>
      </c>
    </row>
    <row r="171" spans="1:12" x14ac:dyDescent="0.25">
      <c r="A171">
        <v>175</v>
      </c>
      <c r="B171" t="s">
        <v>177</v>
      </c>
      <c r="C171">
        <v>0</v>
      </c>
      <c r="D171">
        <v>0</v>
      </c>
      <c r="E171">
        <v>0</v>
      </c>
      <c r="F171">
        <v>0</v>
      </c>
      <c r="G171">
        <v>0</v>
      </c>
      <c r="H171">
        <v>0</v>
      </c>
      <c r="I171">
        <v>0</v>
      </c>
      <c r="J171">
        <v>0</v>
      </c>
      <c r="K171">
        <v>0</v>
      </c>
      <c r="L171">
        <v>0</v>
      </c>
    </row>
    <row r="172" spans="1:12" x14ac:dyDescent="0.25">
      <c r="A172">
        <v>176</v>
      </c>
      <c r="B172" t="s">
        <v>178</v>
      </c>
      <c r="C172">
        <v>0.63</v>
      </c>
      <c r="D172">
        <v>0.63</v>
      </c>
      <c r="E172">
        <v>0.63</v>
      </c>
      <c r="F172">
        <v>0.63</v>
      </c>
      <c r="G172">
        <v>0.63</v>
      </c>
      <c r="H172">
        <v>0.63</v>
      </c>
      <c r="I172">
        <v>0.63</v>
      </c>
      <c r="J172">
        <v>0.63</v>
      </c>
      <c r="K172">
        <v>0.63</v>
      </c>
      <c r="L172">
        <v>0.63</v>
      </c>
    </row>
    <row r="173" spans="1:12" x14ac:dyDescent="0.25">
      <c r="A173">
        <v>177</v>
      </c>
      <c r="B173" t="s">
        <v>179</v>
      </c>
      <c r="C173">
        <v>8</v>
      </c>
      <c r="D173">
        <v>8</v>
      </c>
      <c r="E173">
        <v>8</v>
      </c>
      <c r="F173">
        <v>8</v>
      </c>
      <c r="G173">
        <v>8</v>
      </c>
      <c r="H173">
        <v>8</v>
      </c>
      <c r="I173">
        <v>8</v>
      </c>
      <c r="J173">
        <v>8</v>
      </c>
      <c r="K173">
        <v>8</v>
      </c>
      <c r="L173">
        <v>8</v>
      </c>
    </row>
    <row r="174" spans="1:12" x14ac:dyDescent="0.25">
      <c r="A174">
        <v>178</v>
      </c>
      <c r="B174" t="s">
        <v>180</v>
      </c>
      <c r="C174">
        <v>0.25</v>
      </c>
      <c r="D174">
        <v>0.25</v>
      </c>
      <c r="E174">
        <v>0.25</v>
      </c>
      <c r="F174">
        <v>0.25</v>
      </c>
      <c r="G174">
        <v>0.25</v>
      </c>
      <c r="H174">
        <v>0.25</v>
      </c>
      <c r="I174">
        <v>0.25</v>
      </c>
      <c r="J174">
        <v>0.25</v>
      </c>
      <c r="K174">
        <v>0.25</v>
      </c>
      <c r="L174">
        <v>0.25</v>
      </c>
    </row>
    <row r="175" spans="1:12" x14ac:dyDescent="0.25">
      <c r="A175">
        <v>179</v>
      </c>
      <c r="B175" t="s">
        <v>181</v>
      </c>
      <c r="C175">
        <v>10</v>
      </c>
      <c r="D175">
        <v>10</v>
      </c>
      <c r="E175">
        <v>10</v>
      </c>
      <c r="F175">
        <v>10</v>
      </c>
      <c r="G175">
        <v>10</v>
      </c>
      <c r="H175">
        <v>10</v>
      </c>
      <c r="I175">
        <v>10</v>
      </c>
      <c r="J175">
        <v>10</v>
      </c>
      <c r="K175">
        <v>10</v>
      </c>
      <c r="L175">
        <v>10</v>
      </c>
    </row>
    <row r="176" spans="1:12" x14ac:dyDescent="0.25">
      <c r="A176">
        <v>180</v>
      </c>
      <c r="B176" t="s">
        <v>182</v>
      </c>
      <c r="C176">
        <v>10</v>
      </c>
      <c r="D176">
        <v>10</v>
      </c>
      <c r="E176">
        <v>10</v>
      </c>
      <c r="F176">
        <v>10</v>
      </c>
      <c r="G176">
        <v>10</v>
      </c>
      <c r="H176">
        <v>10</v>
      </c>
      <c r="I176">
        <v>10</v>
      </c>
      <c r="J176">
        <v>10</v>
      </c>
      <c r="K176">
        <v>10</v>
      </c>
      <c r="L176">
        <v>10</v>
      </c>
    </row>
    <row r="177" spans="1:12" x14ac:dyDescent="0.25">
      <c r="A177">
        <v>181</v>
      </c>
      <c r="B177" t="s">
        <v>183</v>
      </c>
      <c r="C177">
        <v>1</v>
      </c>
      <c r="D177">
        <v>1</v>
      </c>
      <c r="E177">
        <v>1</v>
      </c>
      <c r="F177">
        <v>1</v>
      </c>
      <c r="G177">
        <v>1</v>
      </c>
      <c r="H177">
        <v>1</v>
      </c>
      <c r="I177">
        <v>1</v>
      </c>
      <c r="J177">
        <v>1</v>
      </c>
      <c r="K177">
        <v>1</v>
      </c>
      <c r="L177">
        <v>1</v>
      </c>
    </row>
    <row r="178" spans="1:12" x14ac:dyDescent="0.25">
      <c r="A178">
        <v>182</v>
      </c>
      <c r="B178" t="s">
        <v>184</v>
      </c>
      <c r="C178">
        <v>12.5</v>
      </c>
      <c r="D178">
        <v>12.5</v>
      </c>
      <c r="E178">
        <v>12.5</v>
      </c>
      <c r="F178">
        <v>12.5</v>
      </c>
      <c r="G178">
        <v>12.5</v>
      </c>
      <c r="H178">
        <v>12.5</v>
      </c>
      <c r="I178">
        <v>12.5</v>
      </c>
      <c r="J178">
        <v>12.5</v>
      </c>
      <c r="K178">
        <v>12.5</v>
      </c>
      <c r="L178">
        <v>12.5</v>
      </c>
    </row>
    <row r="179" spans="1:12" x14ac:dyDescent="0.25">
      <c r="A179">
        <v>183</v>
      </c>
      <c r="B179" t="s">
        <v>185</v>
      </c>
      <c r="C179">
        <v>7.5</v>
      </c>
      <c r="D179">
        <v>7.5</v>
      </c>
      <c r="E179">
        <v>7.5</v>
      </c>
      <c r="F179">
        <v>7.5</v>
      </c>
      <c r="G179">
        <v>7.5</v>
      </c>
      <c r="H179">
        <v>7.5</v>
      </c>
      <c r="I179">
        <v>7.5</v>
      </c>
      <c r="J179">
        <v>7.5</v>
      </c>
      <c r="K179">
        <v>7.5</v>
      </c>
      <c r="L179">
        <v>7.5</v>
      </c>
    </row>
    <row r="180" spans="1:12" x14ac:dyDescent="0.25">
      <c r="A180">
        <v>184</v>
      </c>
      <c r="B180" t="s">
        <v>186</v>
      </c>
      <c r="C180">
        <v>8</v>
      </c>
      <c r="D180">
        <v>8</v>
      </c>
      <c r="E180">
        <v>8</v>
      </c>
      <c r="F180">
        <v>8</v>
      </c>
      <c r="G180">
        <v>8</v>
      </c>
      <c r="H180">
        <v>8</v>
      </c>
      <c r="I180">
        <v>8</v>
      </c>
      <c r="J180">
        <v>8</v>
      </c>
      <c r="K180">
        <v>8</v>
      </c>
      <c r="L180">
        <v>8</v>
      </c>
    </row>
    <row r="181" spans="1:12" x14ac:dyDescent="0.25">
      <c r="A181">
        <v>185</v>
      </c>
      <c r="B181" t="s">
        <v>187</v>
      </c>
      <c r="C181">
        <v>5</v>
      </c>
      <c r="D181">
        <v>5</v>
      </c>
      <c r="E181">
        <v>5</v>
      </c>
      <c r="F181">
        <v>5</v>
      </c>
      <c r="G181">
        <v>5</v>
      </c>
      <c r="H181">
        <v>5</v>
      </c>
      <c r="I181">
        <v>5</v>
      </c>
      <c r="J181">
        <v>5</v>
      </c>
      <c r="K181">
        <v>5</v>
      </c>
      <c r="L181">
        <v>5</v>
      </c>
    </row>
    <row r="182" spans="1:12" x14ac:dyDescent="0.25">
      <c r="A182">
        <v>186</v>
      </c>
      <c r="B182" t="s">
        <v>188</v>
      </c>
      <c r="C182">
        <v>5</v>
      </c>
      <c r="D182">
        <v>5</v>
      </c>
      <c r="E182">
        <v>5</v>
      </c>
      <c r="F182">
        <v>5</v>
      </c>
      <c r="G182">
        <v>5</v>
      </c>
      <c r="H182">
        <v>5</v>
      </c>
      <c r="I182">
        <v>5</v>
      </c>
      <c r="J182">
        <v>5</v>
      </c>
      <c r="K182">
        <v>5</v>
      </c>
      <c r="L182">
        <v>5</v>
      </c>
    </row>
    <row r="183" spans="1:12" x14ac:dyDescent="0.25">
      <c r="A183">
        <v>187</v>
      </c>
      <c r="B183" t="s">
        <v>189</v>
      </c>
      <c r="C183">
        <v>18</v>
      </c>
      <c r="D183">
        <v>18</v>
      </c>
      <c r="E183">
        <v>18</v>
      </c>
      <c r="F183">
        <v>18</v>
      </c>
      <c r="G183">
        <v>18</v>
      </c>
      <c r="H183">
        <v>18</v>
      </c>
      <c r="I183">
        <v>18</v>
      </c>
      <c r="J183">
        <v>18</v>
      </c>
      <c r="K183">
        <v>18</v>
      </c>
      <c r="L183">
        <v>18</v>
      </c>
    </row>
    <row r="184" spans="1:12" x14ac:dyDescent="0.25">
      <c r="A184">
        <v>188</v>
      </c>
      <c r="B184" t="s">
        <v>190</v>
      </c>
      <c r="C184" t="s">
        <v>109</v>
      </c>
      <c r="D184" t="s">
        <v>109</v>
      </c>
      <c r="E184" t="s">
        <v>109</v>
      </c>
      <c r="F184" t="s">
        <v>109</v>
      </c>
      <c r="G184" t="s">
        <v>109</v>
      </c>
      <c r="H184" t="s">
        <v>109</v>
      </c>
      <c r="I184" t="s">
        <v>109</v>
      </c>
      <c r="J184" t="s">
        <v>109</v>
      </c>
      <c r="K184" t="s">
        <v>109</v>
      </c>
      <c r="L184" t="s">
        <v>109</v>
      </c>
    </row>
    <row r="185" spans="1:12" x14ac:dyDescent="0.25">
      <c r="A185">
        <v>189</v>
      </c>
      <c r="B185" t="s">
        <v>191</v>
      </c>
      <c r="C185">
        <v>17</v>
      </c>
      <c r="D185">
        <v>17</v>
      </c>
      <c r="E185">
        <v>17</v>
      </c>
      <c r="F185">
        <v>17</v>
      </c>
      <c r="G185">
        <v>17</v>
      </c>
      <c r="H185">
        <v>17</v>
      </c>
      <c r="I185">
        <v>17</v>
      </c>
      <c r="J185">
        <v>17</v>
      </c>
      <c r="K185">
        <v>17</v>
      </c>
      <c r="L185">
        <v>17</v>
      </c>
    </row>
    <row r="186" spans="1:12" x14ac:dyDescent="0.25">
      <c r="A186">
        <v>190</v>
      </c>
      <c r="B186" t="s">
        <v>192</v>
      </c>
      <c r="C186">
        <v>1</v>
      </c>
      <c r="D186">
        <v>1</v>
      </c>
      <c r="E186">
        <v>1</v>
      </c>
      <c r="F186">
        <v>1</v>
      </c>
      <c r="G186">
        <v>1</v>
      </c>
      <c r="H186">
        <v>1</v>
      </c>
      <c r="I186">
        <v>1</v>
      </c>
      <c r="J186">
        <v>1</v>
      </c>
      <c r="K186">
        <v>1</v>
      </c>
      <c r="L186">
        <v>1</v>
      </c>
    </row>
    <row r="187" spans="1:12" x14ac:dyDescent="0.25">
      <c r="A187">
        <v>191</v>
      </c>
      <c r="B187" t="s">
        <v>193</v>
      </c>
      <c r="C187">
        <v>32</v>
      </c>
      <c r="D187">
        <v>32</v>
      </c>
      <c r="E187">
        <v>32</v>
      </c>
      <c r="F187">
        <v>32</v>
      </c>
      <c r="G187">
        <v>32</v>
      </c>
      <c r="H187">
        <v>32</v>
      </c>
      <c r="I187">
        <v>32</v>
      </c>
      <c r="J187">
        <v>32</v>
      </c>
      <c r="K187">
        <v>32</v>
      </c>
      <c r="L187">
        <v>32</v>
      </c>
    </row>
    <row r="188" spans="1:12" x14ac:dyDescent="0.25">
      <c r="A188">
        <v>192</v>
      </c>
      <c r="B188" t="s">
        <v>194</v>
      </c>
      <c r="C188">
        <v>10</v>
      </c>
      <c r="D188">
        <v>10</v>
      </c>
      <c r="E188">
        <v>10</v>
      </c>
      <c r="F188">
        <v>10</v>
      </c>
      <c r="G188">
        <v>10</v>
      </c>
      <c r="H188">
        <v>10</v>
      </c>
      <c r="I188">
        <v>10</v>
      </c>
      <c r="J188">
        <v>10</v>
      </c>
      <c r="K188">
        <v>10</v>
      </c>
      <c r="L188">
        <v>10</v>
      </c>
    </row>
    <row r="189" spans="1:12" x14ac:dyDescent="0.25">
      <c r="A189">
        <v>193</v>
      </c>
      <c r="B189" t="s">
        <v>195</v>
      </c>
      <c r="C189">
        <v>3.15</v>
      </c>
      <c r="D189">
        <v>3.15</v>
      </c>
      <c r="E189">
        <v>3.15</v>
      </c>
      <c r="F189">
        <v>3.15</v>
      </c>
      <c r="G189">
        <v>3.15</v>
      </c>
      <c r="H189">
        <v>3.15</v>
      </c>
      <c r="I189">
        <v>3.15</v>
      </c>
      <c r="J189">
        <v>3.15</v>
      </c>
      <c r="K189">
        <v>3.15</v>
      </c>
      <c r="L189">
        <v>3.15</v>
      </c>
    </row>
    <row r="190" spans="1:12" x14ac:dyDescent="0.25">
      <c r="A190">
        <v>194</v>
      </c>
      <c r="B190" t="s">
        <v>196</v>
      </c>
      <c r="C190">
        <v>0</v>
      </c>
      <c r="D190">
        <v>0</v>
      </c>
      <c r="E190">
        <v>0</v>
      </c>
      <c r="F190">
        <v>0</v>
      </c>
      <c r="G190">
        <v>0</v>
      </c>
      <c r="H190">
        <v>0</v>
      </c>
      <c r="I190">
        <v>0</v>
      </c>
      <c r="J190">
        <v>0</v>
      </c>
      <c r="K190">
        <v>0</v>
      </c>
      <c r="L190">
        <v>0</v>
      </c>
    </row>
    <row r="191" spans="1:12" x14ac:dyDescent="0.25">
      <c r="A191">
        <v>195</v>
      </c>
      <c r="B191" t="s">
        <v>197</v>
      </c>
      <c r="C191">
        <v>30</v>
      </c>
      <c r="D191">
        <v>30</v>
      </c>
      <c r="E191">
        <v>30</v>
      </c>
      <c r="F191">
        <v>30</v>
      </c>
      <c r="G191">
        <v>30</v>
      </c>
      <c r="H191">
        <v>30</v>
      </c>
      <c r="I191">
        <v>30</v>
      </c>
      <c r="J191">
        <v>30</v>
      </c>
      <c r="K191">
        <v>30</v>
      </c>
      <c r="L191">
        <v>30</v>
      </c>
    </row>
    <row r="192" spans="1:12" x14ac:dyDescent="0.25">
      <c r="A192">
        <v>196</v>
      </c>
      <c r="B192" t="s">
        <v>198</v>
      </c>
      <c r="C192">
        <v>11</v>
      </c>
      <c r="D192">
        <v>11</v>
      </c>
      <c r="E192">
        <v>11</v>
      </c>
      <c r="F192">
        <v>11</v>
      </c>
      <c r="G192">
        <v>11</v>
      </c>
      <c r="H192">
        <v>11</v>
      </c>
      <c r="I192">
        <v>11</v>
      </c>
      <c r="J192">
        <v>11</v>
      </c>
      <c r="K192">
        <v>11</v>
      </c>
      <c r="L192">
        <v>11</v>
      </c>
    </row>
    <row r="193" spans="1:12" x14ac:dyDescent="0.25">
      <c r="A193">
        <v>197</v>
      </c>
      <c r="B193" t="s">
        <v>199</v>
      </c>
      <c r="C193">
        <v>30</v>
      </c>
      <c r="D193">
        <v>30</v>
      </c>
      <c r="E193">
        <v>30</v>
      </c>
      <c r="F193">
        <v>30</v>
      </c>
      <c r="G193">
        <v>30</v>
      </c>
      <c r="H193">
        <v>30</v>
      </c>
      <c r="I193">
        <v>30</v>
      </c>
      <c r="J193">
        <v>30</v>
      </c>
      <c r="K193">
        <v>30</v>
      </c>
      <c r="L193">
        <v>30</v>
      </c>
    </row>
    <row r="194" spans="1:12" x14ac:dyDescent="0.25">
      <c r="A194">
        <v>198</v>
      </c>
      <c r="B194" t="s">
        <v>200</v>
      </c>
      <c r="C194">
        <v>10</v>
      </c>
      <c r="D194">
        <v>10</v>
      </c>
      <c r="E194">
        <v>10</v>
      </c>
      <c r="F194">
        <v>10</v>
      </c>
      <c r="G194">
        <v>10</v>
      </c>
      <c r="H194">
        <v>10</v>
      </c>
      <c r="I194">
        <v>10</v>
      </c>
      <c r="J194">
        <v>10</v>
      </c>
      <c r="K194">
        <v>10</v>
      </c>
      <c r="L194">
        <v>10</v>
      </c>
    </row>
    <row r="195" spans="1:12" x14ac:dyDescent="0.25">
      <c r="A195">
        <v>199</v>
      </c>
      <c r="B195" t="s">
        <v>201</v>
      </c>
      <c r="C195">
        <v>6</v>
      </c>
      <c r="D195">
        <v>6</v>
      </c>
      <c r="E195">
        <v>6</v>
      </c>
      <c r="F195">
        <v>6</v>
      </c>
      <c r="G195">
        <v>6</v>
      </c>
      <c r="H195">
        <v>6</v>
      </c>
      <c r="I195">
        <v>6</v>
      </c>
      <c r="J195">
        <v>6</v>
      </c>
      <c r="K195">
        <v>6</v>
      </c>
      <c r="L195">
        <v>6</v>
      </c>
    </row>
    <row r="196" spans="1:12" x14ac:dyDescent="0.25">
      <c r="A196">
        <v>200</v>
      </c>
      <c r="B196" t="s">
        <v>202</v>
      </c>
      <c r="C196">
        <v>30</v>
      </c>
      <c r="D196">
        <v>30</v>
      </c>
      <c r="E196">
        <v>30</v>
      </c>
      <c r="F196">
        <v>30</v>
      </c>
      <c r="G196">
        <v>30</v>
      </c>
      <c r="H196">
        <v>30</v>
      </c>
      <c r="I196">
        <v>30</v>
      </c>
      <c r="J196">
        <v>30</v>
      </c>
      <c r="K196">
        <v>30</v>
      </c>
      <c r="L196">
        <v>30</v>
      </c>
    </row>
    <row r="197" spans="1:12" x14ac:dyDescent="0.25">
      <c r="A197">
        <v>201</v>
      </c>
      <c r="B197" t="s">
        <v>203</v>
      </c>
      <c r="C197">
        <v>40</v>
      </c>
      <c r="D197">
        <v>40</v>
      </c>
      <c r="E197">
        <v>40</v>
      </c>
      <c r="F197">
        <v>40</v>
      </c>
      <c r="G197">
        <v>40</v>
      </c>
      <c r="H197">
        <v>40</v>
      </c>
      <c r="I197">
        <v>40</v>
      </c>
      <c r="J197">
        <v>40</v>
      </c>
      <c r="K197">
        <v>40</v>
      </c>
      <c r="L197">
        <v>40</v>
      </c>
    </row>
    <row r="198" spans="1:12" x14ac:dyDescent="0.25">
      <c r="A198">
        <v>202</v>
      </c>
      <c r="B198" t="s">
        <v>204</v>
      </c>
      <c r="C198">
        <v>38</v>
      </c>
      <c r="D198">
        <v>38</v>
      </c>
      <c r="E198">
        <v>38</v>
      </c>
      <c r="F198">
        <v>38</v>
      </c>
      <c r="G198">
        <v>38</v>
      </c>
      <c r="H198">
        <v>38</v>
      </c>
      <c r="I198">
        <v>38</v>
      </c>
      <c r="J198">
        <v>38</v>
      </c>
      <c r="K198">
        <v>38</v>
      </c>
      <c r="L198">
        <v>38</v>
      </c>
    </row>
    <row r="199" spans="1:12" x14ac:dyDescent="0.25">
      <c r="A199">
        <v>203</v>
      </c>
      <c r="B199" t="s">
        <v>205</v>
      </c>
      <c r="C199">
        <v>18</v>
      </c>
      <c r="D199">
        <v>18</v>
      </c>
      <c r="E199">
        <v>18</v>
      </c>
      <c r="F199">
        <v>18</v>
      </c>
      <c r="G199">
        <v>18</v>
      </c>
      <c r="H199">
        <v>18</v>
      </c>
      <c r="I199">
        <v>18</v>
      </c>
      <c r="J199">
        <v>18</v>
      </c>
      <c r="K199">
        <v>18</v>
      </c>
      <c r="L199">
        <v>18</v>
      </c>
    </row>
    <row r="200" spans="1:12" x14ac:dyDescent="0.25">
      <c r="A200">
        <v>204</v>
      </c>
      <c r="B200" t="s">
        <v>206</v>
      </c>
      <c r="C200">
        <v>10</v>
      </c>
      <c r="D200">
        <v>10</v>
      </c>
      <c r="E200">
        <v>10</v>
      </c>
      <c r="F200">
        <v>10</v>
      </c>
      <c r="G200">
        <v>10</v>
      </c>
      <c r="H200">
        <v>10</v>
      </c>
      <c r="I200">
        <v>10</v>
      </c>
      <c r="J200">
        <v>10</v>
      </c>
      <c r="K200">
        <v>10</v>
      </c>
      <c r="L200">
        <v>10</v>
      </c>
    </row>
    <row r="201" spans="1:12" x14ac:dyDescent="0.25">
      <c r="A201">
        <v>205</v>
      </c>
      <c r="B201" t="s">
        <v>207</v>
      </c>
      <c r="C201">
        <v>16</v>
      </c>
      <c r="D201">
        <v>16</v>
      </c>
      <c r="E201">
        <v>16</v>
      </c>
      <c r="F201">
        <v>16</v>
      </c>
      <c r="G201">
        <v>16</v>
      </c>
      <c r="H201">
        <v>16</v>
      </c>
      <c r="I201">
        <v>16</v>
      </c>
      <c r="J201">
        <v>16</v>
      </c>
      <c r="K201">
        <v>16</v>
      </c>
      <c r="L201">
        <v>16</v>
      </c>
    </row>
    <row r="202" spans="1:12" x14ac:dyDescent="0.25">
      <c r="A202">
        <v>206</v>
      </c>
      <c r="B202" t="s">
        <v>208</v>
      </c>
      <c r="C202">
        <v>30</v>
      </c>
      <c r="D202">
        <v>30</v>
      </c>
      <c r="E202">
        <v>30</v>
      </c>
      <c r="F202">
        <v>30</v>
      </c>
      <c r="G202">
        <v>30</v>
      </c>
      <c r="H202">
        <v>30</v>
      </c>
      <c r="I202">
        <v>30</v>
      </c>
      <c r="J202">
        <v>30</v>
      </c>
      <c r="K202">
        <v>30</v>
      </c>
      <c r="L202">
        <v>30</v>
      </c>
    </row>
    <row r="203" spans="1:12" x14ac:dyDescent="0.25">
      <c r="A203">
        <v>207</v>
      </c>
      <c r="B203" t="s">
        <v>209</v>
      </c>
      <c r="C203">
        <v>41</v>
      </c>
      <c r="D203">
        <v>41</v>
      </c>
      <c r="E203">
        <v>41</v>
      </c>
      <c r="F203">
        <v>41</v>
      </c>
      <c r="G203">
        <v>41</v>
      </c>
      <c r="H203">
        <v>41</v>
      </c>
      <c r="I203">
        <v>41</v>
      </c>
      <c r="J203">
        <v>41</v>
      </c>
      <c r="K203">
        <v>41</v>
      </c>
      <c r="L203">
        <v>41</v>
      </c>
    </row>
    <row r="204" spans="1:12" x14ac:dyDescent="0.25">
      <c r="A204">
        <v>208</v>
      </c>
      <c r="B204" t="s">
        <v>210</v>
      </c>
      <c r="C204">
        <v>3</v>
      </c>
      <c r="D204">
        <v>3</v>
      </c>
      <c r="E204">
        <v>3</v>
      </c>
      <c r="F204">
        <v>3</v>
      </c>
      <c r="G204">
        <v>3</v>
      </c>
      <c r="H204">
        <v>3</v>
      </c>
      <c r="I204">
        <v>3</v>
      </c>
      <c r="J204">
        <v>3</v>
      </c>
      <c r="K204">
        <v>3</v>
      </c>
      <c r="L204">
        <v>3</v>
      </c>
    </row>
    <row r="205" spans="1:12" x14ac:dyDescent="0.25">
      <c r="A205">
        <v>209</v>
      </c>
      <c r="B205" t="s">
        <v>211</v>
      </c>
      <c r="C205">
        <v>25</v>
      </c>
      <c r="D205">
        <v>25</v>
      </c>
      <c r="E205">
        <v>25</v>
      </c>
      <c r="F205">
        <v>25</v>
      </c>
      <c r="G205">
        <v>25</v>
      </c>
      <c r="H205">
        <v>25</v>
      </c>
      <c r="I205">
        <v>25</v>
      </c>
      <c r="J205">
        <v>25</v>
      </c>
      <c r="K205">
        <v>25</v>
      </c>
      <c r="L205">
        <v>25</v>
      </c>
    </row>
    <row r="206" spans="1:12" x14ac:dyDescent="0.25">
      <c r="A206">
        <v>210</v>
      </c>
      <c r="B206" t="s">
        <v>212</v>
      </c>
      <c r="C206">
        <v>10</v>
      </c>
      <c r="D206">
        <v>10</v>
      </c>
      <c r="E206">
        <v>10</v>
      </c>
      <c r="F206">
        <v>10</v>
      </c>
      <c r="G206">
        <v>10</v>
      </c>
      <c r="H206">
        <v>10</v>
      </c>
      <c r="I206">
        <v>10</v>
      </c>
      <c r="J206">
        <v>10</v>
      </c>
      <c r="K206">
        <v>10</v>
      </c>
      <c r="L206">
        <v>10</v>
      </c>
    </row>
    <row r="207" spans="1:12" x14ac:dyDescent="0.25">
      <c r="A207">
        <v>211</v>
      </c>
      <c r="B207" t="s">
        <v>213</v>
      </c>
      <c r="C207">
        <v>3.15</v>
      </c>
      <c r="D207">
        <v>3.15</v>
      </c>
      <c r="E207">
        <v>3.15</v>
      </c>
      <c r="F207">
        <v>3.15</v>
      </c>
      <c r="G207">
        <v>3.15</v>
      </c>
      <c r="H207">
        <v>3.15</v>
      </c>
      <c r="I207">
        <v>3.15</v>
      </c>
      <c r="J207">
        <v>3.15</v>
      </c>
      <c r="K207">
        <v>3.15</v>
      </c>
      <c r="L207">
        <v>3.15</v>
      </c>
    </row>
    <row r="208" spans="1:12" x14ac:dyDescent="0.25">
      <c r="A208">
        <v>212</v>
      </c>
      <c r="B208" t="s">
        <v>214</v>
      </c>
      <c r="C208">
        <v>26</v>
      </c>
      <c r="D208">
        <v>26</v>
      </c>
      <c r="E208">
        <v>26</v>
      </c>
      <c r="F208">
        <v>26</v>
      </c>
      <c r="G208">
        <v>26</v>
      </c>
      <c r="H208">
        <v>26</v>
      </c>
      <c r="I208">
        <v>26</v>
      </c>
      <c r="J208">
        <v>26</v>
      </c>
      <c r="K208">
        <v>26</v>
      </c>
      <c r="L208">
        <v>26</v>
      </c>
    </row>
    <row r="209" spans="1:12" x14ac:dyDescent="0.25">
      <c r="A209">
        <v>213</v>
      </c>
      <c r="B209" t="s">
        <v>215</v>
      </c>
      <c r="C209">
        <v>10</v>
      </c>
      <c r="D209">
        <v>10</v>
      </c>
      <c r="E209">
        <v>10</v>
      </c>
      <c r="F209">
        <v>10</v>
      </c>
      <c r="G209">
        <v>10</v>
      </c>
      <c r="H209">
        <v>10</v>
      </c>
      <c r="I209">
        <v>10</v>
      </c>
      <c r="J209">
        <v>10</v>
      </c>
      <c r="K209">
        <v>10</v>
      </c>
      <c r="L209">
        <v>10</v>
      </c>
    </row>
    <row r="210" spans="1:12" x14ac:dyDescent="0.25">
      <c r="A210">
        <v>214</v>
      </c>
      <c r="B210" t="s">
        <v>216</v>
      </c>
      <c r="C210">
        <v>40</v>
      </c>
      <c r="D210">
        <v>40</v>
      </c>
      <c r="E210">
        <v>40</v>
      </c>
      <c r="F210">
        <v>40</v>
      </c>
      <c r="G210">
        <v>40</v>
      </c>
      <c r="H210">
        <v>40</v>
      </c>
      <c r="I210">
        <v>40</v>
      </c>
      <c r="J210">
        <v>40</v>
      </c>
      <c r="K210">
        <v>40</v>
      </c>
      <c r="L210">
        <v>40</v>
      </c>
    </row>
    <row r="211" spans="1:12" x14ac:dyDescent="0.25">
      <c r="A211">
        <v>215</v>
      </c>
      <c r="B211" t="s">
        <v>217</v>
      </c>
      <c r="C211">
        <v>6</v>
      </c>
      <c r="D211">
        <v>6</v>
      </c>
      <c r="E211">
        <v>6</v>
      </c>
      <c r="F211">
        <v>6</v>
      </c>
      <c r="G211">
        <v>6</v>
      </c>
      <c r="H211">
        <v>6</v>
      </c>
      <c r="I211">
        <v>6</v>
      </c>
      <c r="J211">
        <v>6</v>
      </c>
      <c r="K211">
        <v>6</v>
      </c>
      <c r="L211">
        <v>6</v>
      </c>
    </row>
    <row r="212" spans="1:12" x14ac:dyDescent="0.25">
      <c r="A212">
        <v>216</v>
      </c>
      <c r="B212" t="s">
        <v>218</v>
      </c>
      <c r="C212">
        <v>10</v>
      </c>
      <c r="D212">
        <v>10</v>
      </c>
      <c r="E212">
        <v>10</v>
      </c>
      <c r="F212">
        <v>10</v>
      </c>
      <c r="G212">
        <v>10</v>
      </c>
      <c r="H212">
        <v>10</v>
      </c>
      <c r="I212">
        <v>10</v>
      </c>
      <c r="J212">
        <v>10</v>
      </c>
      <c r="K212">
        <v>10</v>
      </c>
      <c r="L212">
        <v>10</v>
      </c>
    </row>
    <row r="213" spans="1:12" x14ac:dyDescent="0.25">
      <c r="A213">
        <v>217</v>
      </c>
      <c r="B213" t="s">
        <v>219</v>
      </c>
      <c r="C213">
        <v>4</v>
      </c>
      <c r="D213">
        <v>4</v>
      </c>
      <c r="E213">
        <v>4</v>
      </c>
      <c r="F213">
        <v>4</v>
      </c>
      <c r="G213">
        <v>4</v>
      </c>
      <c r="H213">
        <v>4</v>
      </c>
      <c r="I213">
        <v>4</v>
      </c>
      <c r="J213">
        <v>4</v>
      </c>
      <c r="K213">
        <v>4</v>
      </c>
      <c r="L213">
        <v>4</v>
      </c>
    </row>
    <row r="214" spans="1:12" x14ac:dyDescent="0.25">
      <c r="A214">
        <v>218</v>
      </c>
      <c r="B214" t="s">
        <v>220</v>
      </c>
      <c r="C214">
        <v>12.5</v>
      </c>
      <c r="D214">
        <v>12.5</v>
      </c>
      <c r="E214">
        <v>12.5</v>
      </c>
      <c r="F214">
        <v>12.5</v>
      </c>
      <c r="G214">
        <v>12.5</v>
      </c>
      <c r="H214">
        <v>12.5</v>
      </c>
      <c r="I214">
        <v>12.5</v>
      </c>
      <c r="J214">
        <v>12.5</v>
      </c>
      <c r="K214">
        <v>12.5</v>
      </c>
      <c r="L214">
        <v>12.5</v>
      </c>
    </row>
    <row r="215" spans="1:12" x14ac:dyDescent="0.25">
      <c r="A215">
        <v>219</v>
      </c>
      <c r="B215" t="s">
        <v>221</v>
      </c>
      <c r="C215">
        <v>6</v>
      </c>
      <c r="D215">
        <v>6</v>
      </c>
      <c r="E215">
        <v>6</v>
      </c>
      <c r="F215">
        <v>6</v>
      </c>
      <c r="G215">
        <v>6</v>
      </c>
      <c r="H215">
        <v>6</v>
      </c>
      <c r="I215">
        <v>6</v>
      </c>
      <c r="J215">
        <v>6</v>
      </c>
      <c r="K215">
        <v>6</v>
      </c>
      <c r="L215">
        <v>6</v>
      </c>
    </row>
    <row r="216" spans="1:12" x14ac:dyDescent="0.25">
      <c r="A216">
        <v>220</v>
      </c>
      <c r="B216" t="s">
        <v>222</v>
      </c>
      <c r="C216">
        <v>10</v>
      </c>
      <c r="D216">
        <v>10</v>
      </c>
      <c r="E216">
        <v>10</v>
      </c>
      <c r="F216">
        <v>10</v>
      </c>
      <c r="G216">
        <v>10</v>
      </c>
      <c r="H216">
        <v>10</v>
      </c>
      <c r="I216">
        <v>10</v>
      </c>
      <c r="J216">
        <v>10</v>
      </c>
      <c r="K216">
        <v>10</v>
      </c>
      <c r="L216">
        <v>10</v>
      </c>
    </row>
    <row r="217" spans="1:12" x14ac:dyDescent="0.25">
      <c r="A217">
        <v>221</v>
      </c>
      <c r="B217" t="s">
        <v>223</v>
      </c>
      <c r="C217">
        <v>38</v>
      </c>
      <c r="D217">
        <v>38</v>
      </c>
      <c r="E217">
        <v>38</v>
      </c>
      <c r="F217">
        <v>38</v>
      </c>
      <c r="G217">
        <v>38</v>
      </c>
      <c r="H217">
        <v>38</v>
      </c>
      <c r="I217">
        <v>38</v>
      </c>
      <c r="J217">
        <v>38</v>
      </c>
      <c r="K217">
        <v>38</v>
      </c>
      <c r="L217">
        <v>38</v>
      </c>
    </row>
    <row r="218" spans="1:12" x14ac:dyDescent="0.25">
      <c r="A218">
        <v>222</v>
      </c>
      <c r="B218" t="s">
        <v>224</v>
      </c>
      <c r="C218">
        <v>12</v>
      </c>
      <c r="D218">
        <v>12</v>
      </c>
      <c r="E218">
        <v>12</v>
      </c>
      <c r="F218">
        <v>12</v>
      </c>
      <c r="G218">
        <v>12</v>
      </c>
      <c r="H218">
        <v>12</v>
      </c>
      <c r="I218">
        <v>12</v>
      </c>
      <c r="J218">
        <v>12</v>
      </c>
      <c r="K218">
        <v>12</v>
      </c>
      <c r="L218">
        <v>12</v>
      </c>
    </row>
    <row r="219" spans="1:12" x14ac:dyDescent="0.25">
      <c r="A219">
        <v>223</v>
      </c>
      <c r="B219" t="s">
        <v>225</v>
      </c>
      <c r="C219">
        <v>2.5</v>
      </c>
      <c r="D219">
        <v>2.5</v>
      </c>
      <c r="E219">
        <v>2.5</v>
      </c>
      <c r="F219">
        <v>2.5</v>
      </c>
      <c r="G219">
        <v>2.5</v>
      </c>
      <c r="H219">
        <v>2.5</v>
      </c>
      <c r="I219">
        <v>2.5</v>
      </c>
      <c r="J219">
        <v>2.5</v>
      </c>
      <c r="K219">
        <v>2.5</v>
      </c>
      <c r="L219">
        <v>2.5</v>
      </c>
    </row>
    <row r="220" spans="1:12" x14ac:dyDescent="0.25">
      <c r="A220">
        <v>224</v>
      </c>
      <c r="B220" t="s">
        <v>226</v>
      </c>
      <c r="C220">
        <v>12</v>
      </c>
      <c r="D220">
        <v>12</v>
      </c>
      <c r="E220">
        <v>12</v>
      </c>
      <c r="F220">
        <v>12</v>
      </c>
      <c r="G220">
        <v>12</v>
      </c>
      <c r="H220">
        <v>12</v>
      </c>
      <c r="I220">
        <v>12</v>
      </c>
      <c r="J220">
        <v>12</v>
      </c>
      <c r="K220">
        <v>12</v>
      </c>
      <c r="L220">
        <v>12</v>
      </c>
    </row>
    <row r="221" spans="1:12" x14ac:dyDescent="0.25">
      <c r="A221">
        <v>225</v>
      </c>
      <c r="B221" t="s">
        <v>227</v>
      </c>
      <c r="C221">
        <v>12.6</v>
      </c>
      <c r="D221">
        <v>12.6</v>
      </c>
      <c r="E221">
        <v>12.6</v>
      </c>
      <c r="F221">
        <v>12.6</v>
      </c>
      <c r="G221">
        <v>12.6</v>
      </c>
      <c r="H221">
        <v>12.6</v>
      </c>
      <c r="I221">
        <v>12.6</v>
      </c>
      <c r="J221">
        <v>12.6</v>
      </c>
      <c r="K221">
        <v>12.6</v>
      </c>
      <c r="L221">
        <v>12.6</v>
      </c>
    </row>
    <row r="222" spans="1:12" x14ac:dyDescent="0.25">
      <c r="A222">
        <v>226</v>
      </c>
      <c r="B222" t="s">
        <v>228</v>
      </c>
      <c r="C222">
        <v>40</v>
      </c>
      <c r="D222">
        <v>40</v>
      </c>
      <c r="E222">
        <v>40</v>
      </c>
      <c r="F222">
        <v>40</v>
      </c>
      <c r="G222">
        <v>40</v>
      </c>
      <c r="H222">
        <v>40</v>
      </c>
      <c r="I222">
        <v>40</v>
      </c>
      <c r="J222">
        <v>40</v>
      </c>
      <c r="K222">
        <v>40</v>
      </c>
      <c r="L222">
        <v>40</v>
      </c>
    </row>
    <row r="223" spans="1:12" x14ac:dyDescent="0.25">
      <c r="A223">
        <v>227</v>
      </c>
      <c r="B223" t="s">
        <v>229</v>
      </c>
      <c r="C223">
        <v>60</v>
      </c>
      <c r="D223">
        <v>60</v>
      </c>
      <c r="E223">
        <v>60</v>
      </c>
      <c r="F223">
        <v>60</v>
      </c>
      <c r="G223">
        <v>60</v>
      </c>
      <c r="H223">
        <v>60</v>
      </c>
      <c r="I223">
        <v>60</v>
      </c>
      <c r="J223">
        <v>60</v>
      </c>
      <c r="K223">
        <v>60</v>
      </c>
      <c r="L223">
        <v>60</v>
      </c>
    </row>
    <row r="224" spans="1:12" x14ac:dyDescent="0.25">
      <c r="A224">
        <v>228</v>
      </c>
      <c r="B224" t="s">
        <v>230</v>
      </c>
      <c r="C224">
        <v>2.5</v>
      </c>
      <c r="D224">
        <v>2.5</v>
      </c>
      <c r="E224">
        <v>2.5</v>
      </c>
      <c r="F224">
        <v>2.5</v>
      </c>
      <c r="G224">
        <v>2.5</v>
      </c>
      <c r="H224">
        <v>2.5</v>
      </c>
      <c r="I224">
        <v>2.5</v>
      </c>
      <c r="J224">
        <v>2.5</v>
      </c>
      <c r="K224">
        <v>2.5</v>
      </c>
      <c r="L224">
        <v>2.5</v>
      </c>
    </row>
    <row r="225" spans="1:12" x14ac:dyDescent="0.25">
      <c r="A225">
        <v>229</v>
      </c>
      <c r="B225" t="s">
        <v>231</v>
      </c>
      <c r="C225">
        <v>40</v>
      </c>
      <c r="D225">
        <v>40</v>
      </c>
      <c r="E225">
        <v>40</v>
      </c>
      <c r="F225">
        <v>40</v>
      </c>
      <c r="G225">
        <v>40</v>
      </c>
      <c r="H225">
        <v>40</v>
      </c>
      <c r="I225">
        <v>40</v>
      </c>
      <c r="J225">
        <v>40</v>
      </c>
      <c r="K225">
        <v>40</v>
      </c>
      <c r="L225">
        <v>40</v>
      </c>
    </row>
    <row r="226" spans="1:12" x14ac:dyDescent="0.25">
      <c r="A226">
        <v>230</v>
      </c>
      <c r="B226" t="s">
        <v>232</v>
      </c>
      <c r="C226">
        <v>24</v>
      </c>
      <c r="D226">
        <v>24</v>
      </c>
      <c r="E226">
        <v>24</v>
      </c>
      <c r="F226">
        <v>24</v>
      </c>
      <c r="G226">
        <v>24</v>
      </c>
      <c r="H226">
        <v>24</v>
      </c>
      <c r="I226">
        <v>24</v>
      </c>
      <c r="J226">
        <v>24</v>
      </c>
      <c r="K226">
        <v>24</v>
      </c>
      <c r="L226">
        <v>24</v>
      </c>
    </row>
    <row r="227" spans="1:12" x14ac:dyDescent="0.25">
      <c r="A227">
        <v>231</v>
      </c>
      <c r="B227" t="s">
        <v>233</v>
      </c>
      <c r="C227">
        <v>9</v>
      </c>
      <c r="D227">
        <v>9</v>
      </c>
      <c r="E227">
        <v>9</v>
      </c>
      <c r="F227">
        <v>9</v>
      </c>
      <c r="G227">
        <v>9</v>
      </c>
      <c r="H227">
        <v>9</v>
      </c>
      <c r="I227">
        <v>9</v>
      </c>
      <c r="J227">
        <v>9</v>
      </c>
      <c r="K227">
        <v>9</v>
      </c>
      <c r="L227">
        <v>9</v>
      </c>
    </row>
    <row r="228" spans="1:12" x14ac:dyDescent="0.25">
      <c r="A228">
        <v>232</v>
      </c>
      <c r="B228" t="s">
        <v>234</v>
      </c>
      <c r="C228">
        <v>30</v>
      </c>
      <c r="D228">
        <v>30</v>
      </c>
      <c r="E228">
        <v>30</v>
      </c>
      <c r="F228">
        <v>30</v>
      </c>
      <c r="G228">
        <v>30</v>
      </c>
      <c r="H228">
        <v>30</v>
      </c>
      <c r="I228">
        <v>30</v>
      </c>
      <c r="J228">
        <v>30</v>
      </c>
      <c r="K228">
        <v>30</v>
      </c>
      <c r="L228">
        <v>30</v>
      </c>
    </row>
    <row r="229" spans="1:12" x14ac:dyDescent="0.25">
      <c r="A229">
        <v>233</v>
      </c>
      <c r="B229" t="s">
        <v>235</v>
      </c>
      <c r="C229">
        <v>30</v>
      </c>
      <c r="D229">
        <v>30</v>
      </c>
      <c r="E229">
        <v>30</v>
      </c>
      <c r="F229">
        <v>30</v>
      </c>
      <c r="G229">
        <v>30</v>
      </c>
      <c r="H229">
        <v>30</v>
      </c>
      <c r="I229">
        <v>30</v>
      </c>
      <c r="J229">
        <v>30</v>
      </c>
      <c r="K229">
        <v>30</v>
      </c>
      <c r="L229">
        <v>30</v>
      </c>
    </row>
    <row r="230" spans="1:12" x14ac:dyDescent="0.25">
      <c r="A230">
        <v>234</v>
      </c>
      <c r="B230" t="s">
        <v>236</v>
      </c>
      <c r="C230">
        <v>6.3</v>
      </c>
      <c r="D230">
        <v>6.3</v>
      </c>
      <c r="E230">
        <v>6.3</v>
      </c>
      <c r="F230">
        <v>6.3</v>
      </c>
      <c r="G230">
        <v>6.3</v>
      </c>
      <c r="H230">
        <v>6.3</v>
      </c>
      <c r="I230">
        <v>6.3</v>
      </c>
      <c r="J230">
        <v>6.3</v>
      </c>
      <c r="K230">
        <v>6.3</v>
      </c>
      <c r="L230">
        <v>6.3</v>
      </c>
    </row>
    <row r="231" spans="1:12" x14ac:dyDescent="0.25">
      <c r="A231">
        <v>235</v>
      </c>
      <c r="B231" t="s">
        <v>237</v>
      </c>
      <c r="C231">
        <v>2</v>
      </c>
      <c r="D231">
        <v>2</v>
      </c>
      <c r="E231">
        <v>2</v>
      </c>
      <c r="F231">
        <v>2</v>
      </c>
      <c r="G231">
        <v>2</v>
      </c>
      <c r="H231">
        <v>2</v>
      </c>
      <c r="I231">
        <v>2</v>
      </c>
      <c r="J231">
        <v>2</v>
      </c>
      <c r="K231">
        <v>2</v>
      </c>
      <c r="L231">
        <v>2</v>
      </c>
    </row>
    <row r="232" spans="1:12" x14ac:dyDescent="0.25">
      <c r="A232">
        <v>236</v>
      </c>
      <c r="B232" t="s">
        <v>238</v>
      </c>
      <c r="C232">
        <v>40</v>
      </c>
      <c r="D232">
        <v>40</v>
      </c>
      <c r="E232">
        <v>40</v>
      </c>
      <c r="F232">
        <v>40</v>
      </c>
      <c r="G232">
        <v>40</v>
      </c>
      <c r="H232">
        <v>40</v>
      </c>
      <c r="I232">
        <v>40</v>
      </c>
      <c r="J232">
        <v>40</v>
      </c>
      <c r="K232">
        <v>40</v>
      </c>
      <c r="L232">
        <v>40</v>
      </c>
    </row>
    <row r="233" spans="1:12" x14ac:dyDescent="0.25">
      <c r="A233">
        <v>237</v>
      </c>
      <c r="B233" t="s">
        <v>239</v>
      </c>
      <c r="C233">
        <v>6</v>
      </c>
      <c r="D233">
        <v>6</v>
      </c>
      <c r="E233">
        <v>6</v>
      </c>
      <c r="F233">
        <v>6</v>
      </c>
      <c r="G233">
        <v>6</v>
      </c>
      <c r="H233">
        <v>6</v>
      </c>
      <c r="I233">
        <v>6</v>
      </c>
      <c r="J233">
        <v>6</v>
      </c>
      <c r="K233">
        <v>6</v>
      </c>
      <c r="L233">
        <v>6</v>
      </c>
    </row>
    <row r="234" spans="1:12" x14ac:dyDescent="0.25">
      <c r="A234">
        <v>238</v>
      </c>
      <c r="B234" t="s">
        <v>240</v>
      </c>
      <c r="C234">
        <v>20</v>
      </c>
      <c r="D234">
        <v>20</v>
      </c>
      <c r="E234">
        <v>20</v>
      </c>
      <c r="F234">
        <v>20</v>
      </c>
      <c r="G234">
        <v>20</v>
      </c>
      <c r="H234">
        <v>20</v>
      </c>
      <c r="I234">
        <v>20</v>
      </c>
      <c r="J234">
        <v>20</v>
      </c>
      <c r="K234">
        <v>20</v>
      </c>
      <c r="L234">
        <v>20</v>
      </c>
    </row>
    <row r="235" spans="1:12" x14ac:dyDescent="0.25">
      <c r="A235">
        <v>239</v>
      </c>
      <c r="B235" t="s">
        <v>241</v>
      </c>
      <c r="C235">
        <v>4</v>
      </c>
      <c r="D235">
        <v>4</v>
      </c>
      <c r="E235">
        <v>4</v>
      </c>
      <c r="F235">
        <v>4</v>
      </c>
      <c r="G235">
        <v>4</v>
      </c>
      <c r="H235">
        <v>4</v>
      </c>
      <c r="I235">
        <v>4</v>
      </c>
      <c r="J235">
        <v>4</v>
      </c>
      <c r="K235">
        <v>4</v>
      </c>
      <c r="L235">
        <v>4</v>
      </c>
    </row>
    <row r="236" spans="1:12" x14ac:dyDescent="0.25">
      <c r="A236">
        <v>240</v>
      </c>
      <c r="B236" t="s">
        <v>242</v>
      </c>
      <c r="C236">
        <v>15</v>
      </c>
      <c r="D236">
        <v>15</v>
      </c>
      <c r="E236">
        <v>15</v>
      </c>
      <c r="F236">
        <v>15</v>
      </c>
      <c r="G236">
        <v>15</v>
      </c>
      <c r="H236">
        <v>15</v>
      </c>
      <c r="I236">
        <v>15</v>
      </c>
      <c r="J236">
        <v>15</v>
      </c>
      <c r="K236">
        <v>15</v>
      </c>
      <c r="L236">
        <v>15</v>
      </c>
    </row>
    <row r="237" spans="1:12" x14ac:dyDescent="0.25">
      <c r="A237">
        <v>241</v>
      </c>
      <c r="B237" t="s">
        <v>243</v>
      </c>
      <c r="C237">
        <v>5</v>
      </c>
      <c r="D237">
        <v>5</v>
      </c>
      <c r="E237">
        <v>5</v>
      </c>
      <c r="F237">
        <v>5</v>
      </c>
      <c r="G237">
        <v>5</v>
      </c>
      <c r="H237">
        <v>5</v>
      </c>
      <c r="I237">
        <v>5</v>
      </c>
      <c r="J237">
        <v>5</v>
      </c>
      <c r="K237">
        <v>5</v>
      </c>
      <c r="L237">
        <v>5</v>
      </c>
    </row>
    <row r="238" spans="1:12" x14ac:dyDescent="0.25">
      <c r="A238">
        <v>242</v>
      </c>
      <c r="B238" t="s">
        <v>244</v>
      </c>
      <c r="C238">
        <v>0.3</v>
      </c>
      <c r="D238">
        <v>0.3</v>
      </c>
      <c r="E238">
        <v>0.3</v>
      </c>
      <c r="F238">
        <v>0.3</v>
      </c>
      <c r="G238">
        <v>0.3</v>
      </c>
      <c r="H238">
        <v>0.3</v>
      </c>
      <c r="I238">
        <v>0.3</v>
      </c>
      <c r="J238">
        <v>0.3</v>
      </c>
      <c r="K238">
        <v>0.3</v>
      </c>
      <c r="L238">
        <v>0.3</v>
      </c>
    </row>
    <row r="239" spans="1:12" x14ac:dyDescent="0.25">
      <c r="A239">
        <v>243</v>
      </c>
      <c r="B239" t="s">
        <v>245</v>
      </c>
      <c r="C239">
        <v>28</v>
      </c>
      <c r="D239">
        <v>28</v>
      </c>
      <c r="E239">
        <v>28</v>
      </c>
      <c r="F239">
        <v>28</v>
      </c>
      <c r="G239">
        <v>28</v>
      </c>
      <c r="H239">
        <v>28</v>
      </c>
      <c r="I239">
        <v>28</v>
      </c>
      <c r="J239">
        <v>28</v>
      </c>
      <c r="K239">
        <v>28</v>
      </c>
      <c r="L239">
        <v>28</v>
      </c>
    </row>
    <row r="240" spans="1:12" x14ac:dyDescent="0.25">
      <c r="A240">
        <v>244</v>
      </c>
      <c r="B240" t="s">
        <v>246</v>
      </c>
      <c r="C240">
        <v>15</v>
      </c>
      <c r="D240">
        <v>15</v>
      </c>
      <c r="E240">
        <v>15</v>
      </c>
      <c r="F240">
        <v>15</v>
      </c>
      <c r="G240">
        <v>15</v>
      </c>
      <c r="H240">
        <v>15</v>
      </c>
      <c r="I240">
        <v>15</v>
      </c>
      <c r="J240">
        <v>15</v>
      </c>
      <c r="K240">
        <v>15</v>
      </c>
      <c r="L240">
        <v>15</v>
      </c>
    </row>
    <row r="241" spans="1:12" x14ac:dyDescent="0.25">
      <c r="A241">
        <v>245</v>
      </c>
      <c r="B241" t="s">
        <v>247</v>
      </c>
      <c r="C241">
        <v>25</v>
      </c>
      <c r="D241">
        <v>25</v>
      </c>
      <c r="E241">
        <v>25</v>
      </c>
      <c r="F241">
        <v>25</v>
      </c>
      <c r="G241">
        <v>25</v>
      </c>
      <c r="H241">
        <v>25</v>
      </c>
      <c r="I241">
        <v>25</v>
      </c>
      <c r="J241">
        <v>25</v>
      </c>
      <c r="K241">
        <v>25</v>
      </c>
      <c r="L241">
        <v>25</v>
      </c>
    </row>
    <row r="242" spans="1:12" x14ac:dyDescent="0.25">
      <c r="A242">
        <v>246</v>
      </c>
      <c r="B242" t="s">
        <v>248</v>
      </c>
      <c r="C242">
        <v>34</v>
      </c>
      <c r="D242">
        <v>34</v>
      </c>
      <c r="E242">
        <v>34</v>
      </c>
      <c r="F242">
        <v>34</v>
      </c>
      <c r="G242">
        <v>34</v>
      </c>
      <c r="H242">
        <v>34</v>
      </c>
      <c r="I242">
        <v>34</v>
      </c>
      <c r="J242">
        <v>34</v>
      </c>
      <c r="K242">
        <v>34</v>
      </c>
      <c r="L242">
        <v>34</v>
      </c>
    </row>
    <row r="243" spans="1:12" x14ac:dyDescent="0.25">
      <c r="A243">
        <v>247</v>
      </c>
      <c r="B243" t="s">
        <v>249</v>
      </c>
      <c r="C243">
        <v>0.63</v>
      </c>
      <c r="D243">
        <v>0.63</v>
      </c>
      <c r="E243">
        <v>0.63</v>
      </c>
      <c r="F243">
        <v>0.63</v>
      </c>
      <c r="G243">
        <v>0.63</v>
      </c>
      <c r="H243">
        <v>0.63</v>
      </c>
      <c r="I243">
        <v>0.63</v>
      </c>
      <c r="J243">
        <v>0.63</v>
      </c>
      <c r="K243">
        <v>0.63</v>
      </c>
      <c r="L243">
        <v>0.63</v>
      </c>
    </row>
    <row r="244" spans="1:12" x14ac:dyDescent="0.25">
      <c r="A244">
        <v>248</v>
      </c>
      <c r="B244" t="s">
        <v>250</v>
      </c>
      <c r="C244">
        <v>40</v>
      </c>
      <c r="D244">
        <v>40</v>
      </c>
      <c r="E244">
        <v>40</v>
      </c>
      <c r="F244">
        <v>40</v>
      </c>
      <c r="G244">
        <v>40</v>
      </c>
      <c r="H244">
        <v>40</v>
      </c>
      <c r="I244">
        <v>40</v>
      </c>
      <c r="J244">
        <v>40</v>
      </c>
      <c r="K244">
        <v>40</v>
      </c>
      <c r="L244">
        <v>40</v>
      </c>
    </row>
    <row r="245" spans="1:12" x14ac:dyDescent="0.25">
      <c r="A245">
        <v>249</v>
      </c>
      <c r="B245" t="s">
        <v>251</v>
      </c>
      <c r="C245">
        <v>20</v>
      </c>
      <c r="D245">
        <v>20</v>
      </c>
      <c r="E245">
        <v>20</v>
      </c>
      <c r="F245">
        <v>20</v>
      </c>
      <c r="G245">
        <v>20</v>
      </c>
      <c r="H245">
        <v>20</v>
      </c>
      <c r="I245">
        <v>20</v>
      </c>
      <c r="J245">
        <v>20</v>
      </c>
      <c r="K245">
        <v>20</v>
      </c>
      <c r="L245">
        <v>20</v>
      </c>
    </row>
    <row r="246" spans="1:12" x14ac:dyDescent="0.25">
      <c r="A246">
        <v>250</v>
      </c>
      <c r="B246" t="s">
        <v>252</v>
      </c>
      <c r="C246">
        <v>42</v>
      </c>
      <c r="D246">
        <v>42</v>
      </c>
      <c r="E246">
        <v>42</v>
      </c>
      <c r="F246">
        <v>42</v>
      </c>
      <c r="G246">
        <v>42</v>
      </c>
      <c r="H246">
        <v>42</v>
      </c>
      <c r="I246">
        <v>42</v>
      </c>
      <c r="J246">
        <v>42</v>
      </c>
      <c r="K246">
        <v>42</v>
      </c>
      <c r="L246">
        <v>42</v>
      </c>
    </row>
    <row r="247" spans="1:12" x14ac:dyDescent="0.25">
      <c r="A247">
        <v>251</v>
      </c>
      <c r="B247" t="s">
        <v>253</v>
      </c>
      <c r="C247">
        <v>100</v>
      </c>
      <c r="D247">
        <v>100</v>
      </c>
      <c r="E247">
        <v>100</v>
      </c>
      <c r="F247">
        <v>100</v>
      </c>
      <c r="G247">
        <v>100</v>
      </c>
      <c r="H247">
        <v>100</v>
      </c>
      <c r="I247">
        <v>100</v>
      </c>
      <c r="J247">
        <v>100</v>
      </c>
      <c r="K247">
        <v>100</v>
      </c>
      <c r="L247">
        <v>100</v>
      </c>
    </row>
    <row r="248" spans="1:12" x14ac:dyDescent="0.25">
      <c r="A248">
        <v>252</v>
      </c>
      <c r="B248" t="s">
        <v>254</v>
      </c>
      <c r="C248">
        <v>30</v>
      </c>
      <c r="D248">
        <v>30</v>
      </c>
      <c r="E248">
        <v>30</v>
      </c>
      <c r="F248">
        <v>30</v>
      </c>
      <c r="G248">
        <v>30</v>
      </c>
      <c r="H248">
        <v>30</v>
      </c>
      <c r="I248">
        <v>30</v>
      </c>
      <c r="J248">
        <v>30</v>
      </c>
      <c r="K248">
        <v>30</v>
      </c>
      <c r="L248">
        <v>30</v>
      </c>
    </row>
    <row r="249" spans="1:12" x14ac:dyDescent="0.25">
      <c r="A249">
        <v>253</v>
      </c>
      <c r="B249" t="s">
        <v>255</v>
      </c>
      <c r="C249" t="s">
        <v>109</v>
      </c>
      <c r="D249" t="s">
        <v>109</v>
      </c>
      <c r="E249" t="s">
        <v>109</v>
      </c>
      <c r="F249" t="s">
        <v>109</v>
      </c>
      <c r="G249" t="s">
        <v>109</v>
      </c>
      <c r="H249" t="s">
        <v>109</v>
      </c>
      <c r="I249" t="s">
        <v>109</v>
      </c>
      <c r="J249" t="s">
        <v>109</v>
      </c>
      <c r="K249" t="s">
        <v>109</v>
      </c>
      <c r="L249" t="s">
        <v>109</v>
      </c>
    </row>
    <row r="250" spans="1:12" x14ac:dyDescent="0.25">
      <c r="A250">
        <v>254</v>
      </c>
      <c r="B250" t="s">
        <v>256</v>
      </c>
      <c r="C250">
        <v>72</v>
      </c>
      <c r="D250">
        <v>72</v>
      </c>
      <c r="E250">
        <v>72</v>
      </c>
      <c r="F250">
        <v>72</v>
      </c>
      <c r="G250">
        <v>72</v>
      </c>
      <c r="H250">
        <v>72</v>
      </c>
      <c r="I250">
        <v>72</v>
      </c>
      <c r="J250">
        <v>72</v>
      </c>
      <c r="K250">
        <v>72</v>
      </c>
      <c r="L250">
        <v>72</v>
      </c>
    </row>
    <row r="251" spans="1:12" x14ac:dyDescent="0.25">
      <c r="A251">
        <v>255</v>
      </c>
      <c r="B251" t="s">
        <v>257</v>
      </c>
      <c r="C251" t="s">
        <v>109</v>
      </c>
      <c r="D251" t="s">
        <v>109</v>
      </c>
      <c r="E251" t="s">
        <v>109</v>
      </c>
      <c r="F251" t="s">
        <v>109</v>
      </c>
      <c r="G251" t="s">
        <v>109</v>
      </c>
      <c r="H251" t="s">
        <v>109</v>
      </c>
      <c r="I251" t="s">
        <v>109</v>
      </c>
      <c r="J251" t="s">
        <v>109</v>
      </c>
      <c r="K251" t="s">
        <v>109</v>
      </c>
      <c r="L251" t="s">
        <v>109</v>
      </c>
    </row>
    <row r="252" spans="1:12" x14ac:dyDescent="0.25">
      <c r="A252">
        <v>256</v>
      </c>
      <c r="B252" t="s">
        <v>258</v>
      </c>
      <c r="C252">
        <v>80</v>
      </c>
      <c r="D252">
        <v>80</v>
      </c>
      <c r="E252">
        <v>80</v>
      </c>
      <c r="F252">
        <v>80</v>
      </c>
      <c r="G252">
        <v>80</v>
      </c>
      <c r="H252">
        <v>80</v>
      </c>
      <c r="I252">
        <v>80</v>
      </c>
      <c r="J252">
        <v>80</v>
      </c>
      <c r="K252">
        <v>80</v>
      </c>
      <c r="L252">
        <v>80</v>
      </c>
    </row>
    <row r="253" spans="1:12" x14ac:dyDescent="0.25">
      <c r="A253">
        <v>257</v>
      </c>
      <c r="B253" t="s">
        <v>259</v>
      </c>
      <c r="C253">
        <v>0</v>
      </c>
      <c r="D253">
        <v>0</v>
      </c>
      <c r="E253">
        <v>0</v>
      </c>
      <c r="F253">
        <v>0</v>
      </c>
      <c r="G253">
        <v>0</v>
      </c>
      <c r="H253">
        <v>0</v>
      </c>
      <c r="I253">
        <v>0</v>
      </c>
      <c r="J253">
        <v>0</v>
      </c>
      <c r="K253">
        <v>0</v>
      </c>
      <c r="L253">
        <v>0</v>
      </c>
    </row>
    <row r="254" spans="1:12" x14ac:dyDescent="0.25">
      <c r="A254">
        <v>258</v>
      </c>
      <c r="B254" t="s">
        <v>260</v>
      </c>
      <c r="C254">
        <v>0</v>
      </c>
      <c r="D254">
        <v>0</v>
      </c>
      <c r="E254">
        <v>0</v>
      </c>
      <c r="F254">
        <v>0</v>
      </c>
      <c r="G254">
        <v>0</v>
      </c>
      <c r="H254">
        <v>0</v>
      </c>
      <c r="I254">
        <v>0</v>
      </c>
      <c r="J254">
        <v>0</v>
      </c>
      <c r="K254">
        <v>0</v>
      </c>
      <c r="L254">
        <v>0</v>
      </c>
    </row>
    <row r="255" spans="1:12" x14ac:dyDescent="0.25">
      <c r="A255">
        <v>259</v>
      </c>
      <c r="B255" t="s">
        <v>261</v>
      </c>
      <c r="C255">
        <v>50</v>
      </c>
      <c r="D255">
        <v>50</v>
      </c>
      <c r="E255">
        <v>50</v>
      </c>
      <c r="F255">
        <v>50</v>
      </c>
      <c r="G255">
        <v>50</v>
      </c>
      <c r="H255">
        <v>50</v>
      </c>
      <c r="I255">
        <v>50</v>
      </c>
      <c r="J255">
        <v>50</v>
      </c>
      <c r="K255">
        <v>50</v>
      </c>
      <c r="L255">
        <v>50</v>
      </c>
    </row>
    <row r="256" spans="1:12" x14ac:dyDescent="0.25">
      <c r="A256">
        <v>260</v>
      </c>
      <c r="B256" t="s">
        <v>262</v>
      </c>
      <c r="C256">
        <v>128</v>
      </c>
      <c r="D256">
        <v>128</v>
      </c>
      <c r="E256">
        <v>128</v>
      </c>
      <c r="F256">
        <v>128</v>
      </c>
      <c r="G256">
        <v>128</v>
      </c>
      <c r="H256">
        <v>128</v>
      </c>
      <c r="I256">
        <v>128</v>
      </c>
      <c r="J256">
        <v>128</v>
      </c>
      <c r="K256">
        <v>128</v>
      </c>
      <c r="L256">
        <v>128</v>
      </c>
    </row>
    <row r="257" spans="1:12" x14ac:dyDescent="0.25">
      <c r="A257">
        <v>261</v>
      </c>
      <c r="B257" t="s">
        <v>263</v>
      </c>
      <c r="C257">
        <v>120</v>
      </c>
      <c r="D257">
        <v>120</v>
      </c>
      <c r="E257">
        <v>120</v>
      </c>
      <c r="F257">
        <v>120</v>
      </c>
      <c r="G257">
        <v>120</v>
      </c>
      <c r="H257">
        <v>120</v>
      </c>
      <c r="I257">
        <v>120</v>
      </c>
      <c r="J257">
        <v>120</v>
      </c>
      <c r="K257">
        <v>120</v>
      </c>
      <c r="L257">
        <v>120</v>
      </c>
    </row>
    <row r="258" spans="1:12" x14ac:dyDescent="0.25">
      <c r="A258">
        <v>262</v>
      </c>
      <c r="B258" t="s">
        <v>264</v>
      </c>
      <c r="C258">
        <v>33</v>
      </c>
      <c r="D258">
        <v>33</v>
      </c>
      <c r="E258">
        <v>33</v>
      </c>
      <c r="F258">
        <v>33</v>
      </c>
      <c r="G258">
        <v>33</v>
      </c>
      <c r="H258">
        <v>33</v>
      </c>
      <c r="I258">
        <v>33</v>
      </c>
      <c r="J258">
        <v>33</v>
      </c>
      <c r="K258">
        <v>33</v>
      </c>
      <c r="L258">
        <v>33</v>
      </c>
    </row>
    <row r="259" spans="1:12" x14ac:dyDescent="0.25">
      <c r="A259">
        <v>263</v>
      </c>
      <c r="B259" t="s">
        <v>265</v>
      </c>
      <c r="C259">
        <v>30</v>
      </c>
      <c r="D259">
        <v>30</v>
      </c>
      <c r="E259">
        <v>30</v>
      </c>
      <c r="F259">
        <v>30</v>
      </c>
      <c r="G259">
        <v>30</v>
      </c>
      <c r="H259">
        <v>30</v>
      </c>
      <c r="I259">
        <v>30</v>
      </c>
      <c r="J259">
        <v>30</v>
      </c>
      <c r="K259">
        <v>30</v>
      </c>
      <c r="L259">
        <v>30</v>
      </c>
    </row>
    <row r="260" spans="1:12" x14ac:dyDescent="0.25">
      <c r="A260">
        <v>264</v>
      </c>
      <c r="B260" t="s">
        <v>266</v>
      </c>
      <c r="C260">
        <v>60</v>
      </c>
      <c r="D260">
        <v>60</v>
      </c>
      <c r="E260">
        <v>60</v>
      </c>
      <c r="F260">
        <v>60</v>
      </c>
      <c r="G260">
        <v>60</v>
      </c>
      <c r="H260">
        <v>60</v>
      </c>
      <c r="I260">
        <v>60</v>
      </c>
      <c r="J260">
        <v>60</v>
      </c>
      <c r="K260">
        <v>60</v>
      </c>
      <c r="L260">
        <v>60</v>
      </c>
    </row>
    <row r="261" spans="1:12" x14ac:dyDescent="0.25">
      <c r="A261">
        <v>265</v>
      </c>
      <c r="B261" t="s">
        <v>267</v>
      </c>
      <c r="C261">
        <v>25</v>
      </c>
      <c r="D261">
        <v>25</v>
      </c>
      <c r="E261">
        <v>25</v>
      </c>
      <c r="F261">
        <v>25</v>
      </c>
      <c r="G261">
        <v>25</v>
      </c>
      <c r="H261">
        <v>25</v>
      </c>
      <c r="I261">
        <v>25</v>
      </c>
      <c r="J261">
        <v>25</v>
      </c>
      <c r="K261">
        <v>25</v>
      </c>
      <c r="L261">
        <v>25</v>
      </c>
    </row>
    <row r="262" spans="1:12" x14ac:dyDescent="0.25">
      <c r="A262">
        <v>266</v>
      </c>
      <c r="B262" t="s">
        <v>268</v>
      </c>
      <c r="C262">
        <v>120</v>
      </c>
      <c r="D262">
        <v>120</v>
      </c>
      <c r="E262">
        <v>120</v>
      </c>
      <c r="F262">
        <v>120</v>
      </c>
      <c r="G262">
        <v>120</v>
      </c>
      <c r="H262">
        <v>120</v>
      </c>
      <c r="I262">
        <v>120</v>
      </c>
      <c r="J262">
        <v>120</v>
      </c>
      <c r="K262">
        <v>120</v>
      </c>
      <c r="L262">
        <v>120</v>
      </c>
    </row>
    <row r="263" spans="1:12" x14ac:dyDescent="0.25">
      <c r="A263">
        <v>267</v>
      </c>
      <c r="B263" t="s">
        <v>269</v>
      </c>
      <c r="C263">
        <v>0</v>
      </c>
      <c r="D263">
        <v>0</v>
      </c>
      <c r="E263">
        <v>0</v>
      </c>
      <c r="F263">
        <v>0</v>
      </c>
      <c r="G263">
        <v>0</v>
      </c>
      <c r="H263">
        <v>0</v>
      </c>
      <c r="I263">
        <v>0</v>
      </c>
      <c r="J263">
        <v>0</v>
      </c>
      <c r="K263">
        <v>0</v>
      </c>
      <c r="L263">
        <v>0</v>
      </c>
    </row>
    <row r="264" spans="1:12" x14ac:dyDescent="0.25">
      <c r="A264">
        <v>268</v>
      </c>
      <c r="B264" t="s">
        <v>270</v>
      </c>
      <c r="C264">
        <v>96</v>
      </c>
      <c r="D264">
        <v>96</v>
      </c>
      <c r="E264">
        <v>96</v>
      </c>
      <c r="F264">
        <v>96</v>
      </c>
      <c r="G264">
        <v>96</v>
      </c>
      <c r="H264">
        <v>96</v>
      </c>
      <c r="I264">
        <v>96</v>
      </c>
      <c r="J264">
        <v>96</v>
      </c>
      <c r="K264">
        <v>96</v>
      </c>
      <c r="L264">
        <v>96</v>
      </c>
    </row>
    <row r="265" spans="1:12" x14ac:dyDescent="0.25">
      <c r="A265">
        <v>269</v>
      </c>
      <c r="B265" t="s">
        <v>271</v>
      </c>
      <c r="C265">
        <v>160</v>
      </c>
      <c r="D265">
        <v>160</v>
      </c>
      <c r="E265">
        <v>160</v>
      </c>
      <c r="F265">
        <v>160</v>
      </c>
      <c r="G265">
        <v>160</v>
      </c>
      <c r="H265">
        <v>160</v>
      </c>
      <c r="I265">
        <v>160</v>
      </c>
      <c r="J265">
        <v>160</v>
      </c>
      <c r="K265">
        <v>160</v>
      </c>
      <c r="L265">
        <v>160</v>
      </c>
    </row>
    <row r="266" spans="1:12" x14ac:dyDescent="0.25">
      <c r="A266">
        <v>270</v>
      </c>
      <c r="B266" t="s">
        <v>272</v>
      </c>
      <c r="C266">
        <v>30</v>
      </c>
      <c r="D266">
        <v>30</v>
      </c>
      <c r="E266">
        <v>30</v>
      </c>
      <c r="F266">
        <v>30</v>
      </c>
      <c r="G266">
        <v>30</v>
      </c>
      <c r="H266">
        <v>30</v>
      </c>
      <c r="I266">
        <v>30</v>
      </c>
      <c r="J266">
        <v>30</v>
      </c>
      <c r="K266">
        <v>30</v>
      </c>
      <c r="L266">
        <v>30</v>
      </c>
    </row>
    <row r="267" spans="1:12" x14ac:dyDescent="0.25">
      <c r="A267">
        <v>271</v>
      </c>
      <c r="B267" t="s">
        <v>273</v>
      </c>
      <c r="C267">
        <v>1.5</v>
      </c>
      <c r="D267">
        <v>1.5</v>
      </c>
      <c r="E267">
        <v>1.5</v>
      </c>
      <c r="F267">
        <v>1.5</v>
      </c>
      <c r="G267">
        <v>1.5</v>
      </c>
      <c r="H267">
        <v>1.5</v>
      </c>
      <c r="I267">
        <v>1.5</v>
      </c>
      <c r="J267">
        <v>1.5</v>
      </c>
      <c r="K267">
        <v>1.5</v>
      </c>
      <c r="L267">
        <v>1.5</v>
      </c>
    </row>
    <row r="268" spans="1:12" x14ac:dyDescent="0.25">
      <c r="A268">
        <v>272</v>
      </c>
      <c r="B268" t="s">
        <v>274</v>
      </c>
      <c r="C268">
        <v>5</v>
      </c>
      <c r="D268">
        <v>5</v>
      </c>
      <c r="E268">
        <v>5</v>
      </c>
      <c r="F268">
        <v>5</v>
      </c>
      <c r="G268">
        <v>5</v>
      </c>
      <c r="H268">
        <v>5</v>
      </c>
      <c r="I268">
        <v>5</v>
      </c>
      <c r="J268">
        <v>5</v>
      </c>
      <c r="K268">
        <v>5</v>
      </c>
      <c r="L268">
        <v>5</v>
      </c>
    </row>
    <row r="269" spans="1:12" x14ac:dyDescent="0.25">
      <c r="A269">
        <v>273</v>
      </c>
      <c r="B269" t="s">
        <v>275</v>
      </c>
      <c r="C269">
        <v>10</v>
      </c>
      <c r="D269">
        <v>10</v>
      </c>
      <c r="E269">
        <v>10</v>
      </c>
      <c r="F269">
        <v>10</v>
      </c>
      <c r="G269">
        <v>10</v>
      </c>
      <c r="H269">
        <v>10</v>
      </c>
      <c r="I269">
        <v>10</v>
      </c>
      <c r="J269">
        <v>10</v>
      </c>
      <c r="K269">
        <v>10</v>
      </c>
      <c r="L269">
        <v>10</v>
      </c>
    </row>
    <row r="270" spans="1:12" x14ac:dyDescent="0.25">
      <c r="A270">
        <v>274</v>
      </c>
      <c r="B270" t="s">
        <v>276</v>
      </c>
      <c r="C270">
        <v>38</v>
      </c>
      <c r="D270">
        <v>38</v>
      </c>
      <c r="E270">
        <v>38</v>
      </c>
      <c r="F270">
        <v>38</v>
      </c>
      <c r="G270">
        <v>38</v>
      </c>
      <c r="H270">
        <v>38</v>
      </c>
      <c r="I270">
        <v>38</v>
      </c>
      <c r="J270">
        <v>38</v>
      </c>
      <c r="K270">
        <v>38</v>
      </c>
      <c r="L270">
        <v>38</v>
      </c>
    </row>
    <row r="271" spans="1:12" x14ac:dyDescent="0.25">
      <c r="A271">
        <v>275</v>
      </c>
      <c r="B271" t="s">
        <v>277</v>
      </c>
      <c r="C271">
        <v>42</v>
      </c>
      <c r="D271">
        <v>42</v>
      </c>
      <c r="E271">
        <v>42</v>
      </c>
      <c r="F271">
        <v>42</v>
      </c>
      <c r="G271">
        <v>42</v>
      </c>
      <c r="H271">
        <v>42</v>
      </c>
      <c r="I271">
        <v>42</v>
      </c>
      <c r="J271">
        <v>42</v>
      </c>
      <c r="K271">
        <v>42</v>
      </c>
      <c r="L271">
        <v>42</v>
      </c>
    </row>
    <row r="272" spans="1:12" x14ac:dyDescent="0.25">
      <c r="A272">
        <v>276</v>
      </c>
      <c r="B272" t="s">
        <v>278</v>
      </c>
      <c r="C272">
        <v>30</v>
      </c>
      <c r="D272">
        <v>30</v>
      </c>
      <c r="E272">
        <v>30</v>
      </c>
      <c r="F272">
        <v>30</v>
      </c>
      <c r="G272">
        <v>30</v>
      </c>
      <c r="H272">
        <v>30</v>
      </c>
      <c r="I272">
        <v>30</v>
      </c>
      <c r="J272">
        <v>30</v>
      </c>
      <c r="K272">
        <v>30</v>
      </c>
      <c r="L272">
        <v>30</v>
      </c>
    </row>
    <row r="273" spans="1:12" x14ac:dyDescent="0.25">
      <c r="A273">
        <v>277</v>
      </c>
      <c r="B273" t="s">
        <v>279</v>
      </c>
      <c r="C273">
        <v>7.5</v>
      </c>
      <c r="D273">
        <v>7.5</v>
      </c>
      <c r="E273">
        <v>7.5</v>
      </c>
      <c r="F273">
        <v>7.5</v>
      </c>
      <c r="G273">
        <v>7.5</v>
      </c>
      <c r="H273">
        <v>7.5</v>
      </c>
      <c r="I273">
        <v>7.5</v>
      </c>
      <c r="J273">
        <v>7.5</v>
      </c>
      <c r="K273">
        <v>7.5</v>
      </c>
      <c r="L273">
        <v>7.5</v>
      </c>
    </row>
    <row r="274" spans="1:12" x14ac:dyDescent="0.25">
      <c r="A274">
        <v>278</v>
      </c>
      <c r="B274" t="s">
        <v>280</v>
      </c>
      <c r="C274">
        <v>64</v>
      </c>
      <c r="D274">
        <v>64</v>
      </c>
      <c r="E274">
        <v>64</v>
      </c>
      <c r="F274">
        <v>64</v>
      </c>
      <c r="G274">
        <v>64</v>
      </c>
      <c r="H274">
        <v>64</v>
      </c>
      <c r="I274">
        <v>64</v>
      </c>
      <c r="J274">
        <v>64</v>
      </c>
      <c r="K274">
        <v>64</v>
      </c>
      <c r="L274">
        <v>64</v>
      </c>
    </row>
    <row r="275" spans="1:12" x14ac:dyDescent="0.25">
      <c r="A275">
        <v>279</v>
      </c>
      <c r="B275" t="s">
        <v>281</v>
      </c>
      <c r="C275">
        <v>20</v>
      </c>
      <c r="D275">
        <v>20</v>
      </c>
      <c r="E275">
        <v>20</v>
      </c>
      <c r="F275">
        <v>20</v>
      </c>
      <c r="G275">
        <v>20</v>
      </c>
      <c r="H275">
        <v>20</v>
      </c>
      <c r="I275">
        <v>20</v>
      </c>
      <c r="J275">
        <v>20</v>
      </c>
      <c r="K275">
        <v>20</v>
      </c>
      <c r="L275">
        <v>20</v>
      </c>
    </row>
    <row r="276" spans="1:12" x14ac:dyDescent="0.25">
      <c r="A276">
        <v>280</v>
      </c>
      <c r="B276" t="s">
        <v>282</v>
      </c>
      <c r="C276">
        <v>50</v>
      </c>
      <c r="D276">
        <v>50</v>
      </c>
      <c r="E276">
        <v>50</v>
      </c>
      <c r="F276">
        <v>50</v>
      </c>
      <c r="G276">
        <v>50</v>
      </c>
      <c r="H276">
        <v>50</v>
      </c>
      <c r="I276">
        <v>50</v>
      </c>
      <c r="J276">
        <v>50</v>
      </c>
      <c r="K276">
        <v>50</v>
      </c>
      <c r="L276">
        <v>50</v>
      </c>
    </row>
    <row r="277" spans="1:12" x14ac:dyDescent="0.25">
      <c r="A277">
        <v>281</v>
      </c>
      <c r="B277" t="s">
        <v>283</v>
      </c>
      <c r="C277" t="s">
        <v>109</v>
      </c>
      <c r="D277" t="s">
        <v>109</v>
      </c>
      <c r="E277" t="s">
        <v>109</v>
      </c>
      <c r="F277" t="s">
        <v>109</v>
      </c>
      <c r="G277" t="s">
        <v>109</v>
      </c>
      <c r="H277" t="s">
        <v>109</v>
      </c>
      <c r="I277" t="s">
        <v>109</v>
      </c>
      <c r="J277" t="s">
        <v>109</v>
      </c>
      <c r="K277" t="s">
        <v>109</v>
      </c>
      <c r="L277" t="s">
        <v>109</v>
      </c>
    </row>
    <row r="278" spans="1:12" x14ac:dyDescent="0.25">
      <c r="A278">
        <v>282</v>
      </c>
      <c r="B278" t="s">
        <v>284</v>
      </c>
      <c r="C278">
        <v>16</v>
      </c>
      <c r="D278">
        <v>16</v>
      </c>
      <c r="E278">
        <v>16</v>
      </c>
      <c r="F278">
        <v>16</v>
      </c>
      <c r="G278">
        <v>16</v>
      </c>
      <c r="H278">
        <v>16</v>
      </c>
      <c r="I278">
        <v>16</v>
      </c>
      <c r="J278">
        <v>16</v>
      </c>
      <c r="K278">
        <v>16</v>
      </c>
      <c r="L278">
        <v>16</v>
      </c>
    </row>
    <row r="279" spans="1:12" x14ac:dyDescent="0.25">
      <c r="A279">
        <v>283</v>
      </c>
      <c r="B279" t="s">
        <v>285</v>
      </c>
      <c r="C279">
        <v>10</v>
      </c>
      <c r="D279">
        <v>10</v>
      </c>
      <c r="E279">
        <v>10</v>
      </c>
      <c r="F279">
        <v>10</v>
      </c>
      <c r="G279">
        <v>10</v>
      </c>
      <c r="H279">
        <v>10</v>
      </c>
      <c r="I279">
        <v>10</v>
      </c>
      <c r="J279">
        <v>10</v>
      </c>
      <c r="K279">
        <v>10</v>
      </c>
      <c r="L279">
        <v>10</v>
      </c>
    </row>
    <row r="280" spans="1:12" x14ac:dyDescent="0.25">
      <c r="A280">
        <v>284</v>
      </c>
      <c r="B280" t="s">
        <v>286</v>
      </c>
      <c r="C280">
        <v>30</v>
      </c>
      <c r="D280">
        <v>30</v>
      </c>
      <c r="E280">
        <v>30</v>
      </c>
      <c r="F280">
        <v>30</v>
      </c>
      <c r="G280">
        <v>30</v>
      </c>
      <c r="H280">
        <v>30</v>
      </c>
      <c r="I280">
        <v>30</v>
      </c>
      <c r="J280">
        <v>30</v>
      </c>
      <c r="K280">
        <v>30</v>
      </c>
      <c r="L280">
        <v>30</v>
      </c>
    </row>
    <row r="281" spans="1:12" x14ac:dyDescent="0.25">
      <c r="A281">
        <v>285</v>
      </c>
      <c r="B281" t="s">
        <v>287</v>
      </c>
      <c r="C281">
        <v>12.55</v>
      </c>
      <c r="D281">
        <v>12.55</v>
      </c>
      <c r="E281">
        <v>12.55</v>
      </c>
      <c r="F281">
        <v>12.55</v>
      </c>
      <c r="G281">
        <v>12.55</v>
      </c>
      <c r="H281">
        <v>12.55</v>
      </c>
      <c r="I281">
        <v>12.55</v>
      </c>
      <c r="J281">
        <v>12.55</v>
      </c>
      <c r="K281">
        <v>12.55</v>
      </c>
      <c r="L281">
        <v>12.55</v>
      </c>
    </row>
    <row r="282" spans="1:12" x14ac:dyDescent="0.25">
      <c r="A282">
        <v>286</v>
      </c>
      <c r="B282" t="s">
        <v>288</v>
      </c>
      <c r="C282">
        <v>30</v>
      </c>
      <c r="D282">
        <v>30</v>
      </c>
      <c r="E282">
        <v>30</v>
      </c>
      <c r="F282">
        <v>30</v>
      </c>
      <c r="G282">
        <v>30</v>
      </c>
      <c r="H282">
        <v>30</v>
      </c>
      <c r="I282">
        <v>30</v>
      </c>
      <c r="J282">
        <v>30</v>
      </c>
      <c r="K282">
        <v>30</v>
      </c>
      <c r="L282">
        <v>30</v>
      </c>
    </row>
    <row r="283" spans="1:12" x14ac:dyDescent="0.25">
      <c r="A283">
        <v>287</v>
      </c>
      <c r="B283" t="s">
        <v>289</v>
      </c>
      <c r="C283">
        <v>30</v>
      </c>
      <c r="D283">
        <v>30</v>
      </c>
      <c r="E283">
        <v>30</v>
      </c>
      <c r="F283">
        <v>30</v>
      </c>
      <c r="G283">
        <v>30</v>
      </c>
      <c r="H283">
        <v>30</v>
      </c>
      <c r="I283">
        <v>30</v>
      </c>
      <c r="J283">
        <v>30</v>
      </c>
      <c r="K283">
        <v>30</v>
      </c>
      <c r="L283">
        <v>30</v>
      </c>
    </row>
    <row r="284" spans="1:12" x14ac:dyDescent="0.25">
      <c r="A284">
        <v>288</v>
      </c>
      <c r="B284" t="s">
        <v>290</v>
      </c>
      <c r="C284">
        <v>30</v>
      </c>
      <c r="D284">
        <v>30</v>
      </c>
      <c r="E284">
        <v>30</v>
      </c>
      <c r="F284">
        <v>30</v>
      </c>
      <c r="G284">
        <v>30</v>
      </c>
      <c r="H284">
        <v>30</v>
      </c>
      <c r="I284">
        <v>30</v>
      </c>
      <c r="J284">
        <v>30</v>
      </c>
      <c r="K284">
        <v>30</v>
      </c>
      <c r="L284">
        <v>30</v>
      </c>
    </row>
    <row r="285" spans="1:12" x14ac:dyDescent="0.25">
      <c r="A285">
        <v>289</v>
      </c>
      <c r="B285" t="s">
        <v>291</v>
      </c>
      <c r="C285">
        <v>8</v>
      </c>
      <c r="D285">
        <v>8</v>
      </c>
      <c r="E285">
        <v>8</v>
      </c>
      <c r="F285">
        <v>8</v>
      </c>
      <c r="G285">
        <v>8</v>
      </c>
      <c r="H285">
        <v>8</v>
      </c>
      <c r="I285">
        <v>8</v>
      </c>
      <c r="J285">
        <v>8</v>
      </c>
      <c r="K285">
        <v>8</v>
      </c>
      <c r="L285">
        <v>8</v>
      </c>
    </row>
    <row r="286" spans="1:12" x14ac:dyDescent="0.25">
      <c r="A286">
        <v>290</v>
      </c>
      <c r="B286" t="s">
        <v>292</v>
      </c>
      <c r="C286">
        <v>0.63</v>
      </c>
      <c r="D286">
        <v>0.63</v>
      </c>
      <c r="E286">
        <v>0.63</v>
      </c>
      <c r="F286">
        <v>0.63</v>
      </c>
      <c r="G286">
        <v>0.63</v>
      </c>
      <c r="H286">
        <v>0.63</v>
      </c>
      <c r="I286">
        <v>0.63</v>
      </c>
      <c r="J286">
        <v>0.63</v>
      </c>
      <c r="K286">
        <v>0.63</v>
      </c>
      <c r="L286">
        <v>0.63</v>
      </c>
    </row>
    <row r="287" spans="1:12" x14ac:dyDescent="0.25">
      <c r="A287">
        <v>291</v>
      </c>
      <c r="B287" t="s">
        <v>293</v>
      </c>
      <c r="C287">
        <v>0.25</v>
      </c>
      <c r="D287">
        <v>0.25</v>
      </c>
      <c r="E287">
        <v>0.25</v>
      </c>
      <c r="F287">
        <v>0.25</v>
      </c>
      <c r="G287">
        <v>0.25</v>
      </c>
      <c r="H287">
        <v>0.25</v>
      </c>
      <c r="I287">
        <v>0.25</v>
      </c>
      <c r="J287">
        <v>0.25</v>
      </c>
      <c r="K287">
        <v>0.25</v>
      </c>
      <c r="L287">
        <v>0.25</v>
      </c>
    </row>
    <row r="288" spans="1:12" x14ac:dyDescent="0.25">
      <c r="A288">
        <v>292</v>
      </c>
      <c r="B288" t="s">
        <v>294</v>
      </c>
      <c r="C288">
        <v>5</v>
      </c>
      <c r="D288">
        <v>5</v>
      </c>
      <c r="E288">
        <v>5</v>
      </c>
      <c r="F288">
        <v>5</v>
      </c>
      <c r="G288">
        <v>5</v>
      </c>
      <c r="H288">
        <v>5</v>
      </c>
      <c r="I288">
        <v>5</v>
      </c>
      <c r="J288">
        <v>5</v>
      </c>
      <c r="K288">
        <v>5</v>
      </c>
      <c r="L288">
        <v>5</v>
      </c>
    </row>
    <row r="289" spans="1:12" x14ac:dyDescent="0.25">
      <c r="A289">
        <v>293</v>
      </c>
      <c r="B289" t="s">
        <v>295</v>
      </c>
      <c r="C289">
        <v>10</v>
      </c>
      <c r="D289">
        <v>10</v>
      </c>
      <c r="E289">
        <v>10</v>
      </c>
      <c r="F289">
        <v>10</v>
      </c>
      <c r="G289">
        <v>10</v>
      </c>
      <c r="H289">
        <v>10</v>
      </c>
      <c r="I289">
        <v>10</v>
      </c>
      <c r="J289">
        <v>10</v>
      </c>
      <c r="K289">
        <v>10</v>
      </c>
      <c r="L289">
        <v>10</v>
      </c>
    </row>
    <row r="290" spans="1:12" x14ac:dyDescent="0.25">
      <c r="A290">
        <v>294</v>
      </c>
      <c r="B290" t="s">
        <v>296</v>
      </c>
      <c r="C290">
        <v>6.3</v>
      </c>
      <c r="D290">
        <v>6.3</v>
      </c>
      <c r="E290">
        <v>6.3</v>
      </c>
      <c r="F290">
        <v>6.3</v>
      </c>
      <c r="G290">
        <v>6.3</v>
      </c>
      <c r="H290">
        <v>6.3</v>
      </c>
      <c r="I290">
        <v>6.3</v>
      </c>
      <c r="J290">
        <v>6.3</v>
      </c>
      <c r="K290">
        <v>6.3</v>
      </c>
      <c r="L290">
        <v>6.3</v>
      </c>
    </row>
    <row r="291" spans="1:12" x14ac:dyDescent="0.25">
      <c r="A291">
        <v>295</v>
      </c>
      <c r="B291" t="s">
        <v>297</v>
      </c>
      <c r="C291">
        <v>10</v>
      </c>
      <c r="D291">
        <v>10</v>
      </c>
      <c r="E291">
        <v>10</v>
      </c>
      <c r="F291">
        <v>10</v>
      </c>
      <c r="G291">
        <v>10</v>
      </c>
      <c r="H291">
        <v>10</v>
      </c>
      <c r="I291">
        <v>10</v>
      </c>
      <c r="J291">
        <v>10</v>
      </c>
      <c r="K291">
        <v>10</v>
      </c>
      <c r="L291">
        <v>10</v>
      </c>
    </row>
    <row r="292" spans="1:12" x14ac:dyDescent="0.25">
      <c r="A292">
        <v>296</v>
      </c>
      <c r="B292" t="s">
        <v>298</v>
      </c>
      <c r="C292">
        <v>50</v>
      </c>
      <c r="D292">
        <v>50</v>
      </c>
      <c r="E292">
        <v>50</v>
      </c>
      <c r="F292">
        <v>50</v>
      </c>
      <c r="G292">
        <v>50</v>
      </c>
      <c r="H292">
        <v>50</v>
      </c>
      <c r="I292">
        <v>50</v>
      </c>
      <c r="J292">
        <v>50</v>
      </c>
      <c r="K292">
        <v>50</v>
      </c>
      <c r="L292">
        <v>50</v>
      </c>
    </row>
    <row r="293" spans="1:12" x14ac:dyDescent="0.25">
      <c r="A293">
        <v>297</v>
      </c>
      <c r="B293" t="s">
        <v>299</v>
      </c>
      <c r="C293">
        <v>10</v>
      </c>
      <c r="D293">
        <v>10</v>
      </c>
      <c r="E293">
        <v>10</v>
      </c>
      <c r="F293">
        <v>10</v>
      </c>
      <c r="G293">
        <v>10</v>
      </c>
      <c r="H293">
        <v>10</v>
      </c>
      <c r="I293">
        <v>10</v>
      </c>
      <c r="J293">
        <v>10</v>
      </c>
      <c r="K293">
        <v>10</v>
      </c>
      <c r="L293">
        <v>10</v>
      </c>
    </row>
    <row r="294" spans="1:12" x14ac:dyDescent="0.25">
      <c r="A294">
        <v>298</v>
      </c>
      <c r="B294" t="s">
        <v>300</v>
      </c>
      <c r="C294">
        <v>0</v>
      </c>
      <c r="D294">
        <v>0</v>
      </c>
      <c r="E294">
        <v>0</v>
      </c>
      <c r="F294">
        <v>0</v>
      </c>
      <c r="G294">
        <v>0</v>
      </c>
      <c r="H294">
        <v>0</v>
      </c>
      <c r="I294">
        <v>0</v>
      </c>
      <c r="J294">
        <v>0</v>
      </c>
      <c r="K294">
        <v>0</v>
      </c>
      <c r="L294">
        <v>0</v>
      </c>
    </row>
    <row r="295" spans="1:12" x14ac:dyDescent="0.25">
      <c r="A295">
        <v>299</v>
      </c>
      <c r="B295" t="s">
        <v>301</v>
      </c>
      <c r="C295">
        <v>32</v>
      </c>
      <c r="D295">
        <v>32</v>
      </c>
      <c r="E295">
        <v>32</v>
      </c>
      <c r="F295">
        <v>32</v>
      </c>
      <c r="G295">
        <v>32</v>
      </c>
      <c r="H295">
        <v>32</v>
      </c>
      <c r="I295">
        <v>32</v>
      </c>
      <c r="J295">
        <v>32</v>
      </c>
      <c r="K295">
        <v>32</v>
      </c>
      <c r="L295">
        <v>32</v>
      </c>
    </row>
    <row r="296" spans="1:12" x14ac:dyDescent="0.25">
      <c r="A296">
        <v>300</v>
      </c>
      <c r="B296" t="s">
        <v>302</v>
      </c>
      <c r="C296">
        <v>7.5</v>
      </c>
      <c r="D296">
        <v>7.5</v>
      </c>
      <c r="E296">
        <v>7.5</v>
      </c>
      <c r="F296">
        <v>7.5</v>
      </c>
      <c r="G296">
        <v>7.5</v>
      </c>
      <c r="H296">
        <v>7.5</v>
      </c>
      <c r="I296">
        <v>7.5</v>
      </c>
      <c r="J296">
        <v>7.5</v>
      </c>
      <c r="K296">
        <v>7.5</v>
      </c>
      <c r="L296">
        <v>7.5</v>
      </c>
    </row>
    <row r="297" spans="1:12" x14ac:dyDescent="0.25">
      <c r="A297">
        <v>301</v>
      </c>
      <c r="B297" t="s">
        <v>303</v>
      </c>
      <c r="C297">
        <v>7.5</v>
      </c>
      <c r="D297">
        <v>7.5</v>
      </c>
      <c r="E297">
        <v>7.5</v>
      </c>
      <c r="F297">
        <v>7.5</v>
      </c>
      <c r="G297">
        <v>7.5</v>
      </c>
      <c r="H297">
        <v>7.5</v>
      </c>
      <c r="I297">
        <v>7.5</v>
      </c>
      <c r="J297">
        <v>7.5</v>
      </c>
      <c r="K297">
        <v>7.5</v>
      </c>
      <c r="L297">
        <v>7.5</v>
      </c>
    </row>
    <row r="298" spans="1:12" x14ac:dyDescent="0.25">
      <c r="A298">
        <v>302</v>
      </c>
      <c r="B298" t="s">
        <v>304</v>
      </c>
      <c r="C298" t="s">
        <v>109</v>
      </c>
      <c r="D298" t="s">
        <v>109</v>
      </c>
      <c r="E298" t="s">
        <v>109</v>
      </c>
      <c r="F298" t="s">
        <v>109</v>
      </c>
      <c r="G298" t="s">
        <v>109</v>
      </c>
      <c r="H298" t="s">
        <v>109</v>
      </c>
      <c r="I298" t="s">
        <v>109</v>
      </c>
      <c r="J298" t="s">
        <v>109</v>
      </c>
      <c r="K298" t="s">
        <v>109</v>
      </c>
      <c r="L298" t="s">
        <v>109</v>
      </c>
    </row>
    <row r="299" spans="1:12" x14ac:dyDescent="0.25">
      <c r="A299">
        <v>303</v>
      </c>
      <c r="B299" t="s">
        <v>305</v>
      </c>
      <c r="C299">
        <v>5</v>
      </c>
      <c r="D299">
        <v>5</v>
      </c>
      <c r="E299">
        <v>5</v>
      </c>
      <c r="F299">
        <v>5</v>
      </c>
      <c r="G299">
        <v>5</v>
      </c>
      <c r="H299">
        <v>5</v>
      </c>
      <c r="I299">
        <v>5</v>
      </c>
      <c r="J299">
        <v>5</v>
      </c>
      <c r="K299">
        <v>5</v>
      </c>
      <c r="L299">
        <v>5</v>
      </c>
    </row>
    <row r="300" spans="1:12" x14ac:dyDescent="0.25">
      <c r="A300">
        <v>304</v>
      </c>
      <c r="B300" t="s">
        <v>306</v>
      </c>
      <c r="C300">
        <v>3</v>
      </c>
      <c r="D300">
        <v>3</v>
      </c>
      <c r="E300">
        <v>3</v>
      </c>
      <c r="F300">
        <v>3</v>
      </c>
      <c r="G300">
        <v>3</v>
      </c>
      <c r="H300">
        <v>3</v>
      </c>
      <c r="I300">
        <v>3</v>
      </c>
      <c r="J300">
        <v>3</v>
      </c>
      <c r="K300">
        <v>3</v>
      </c>
      <c r="L300">
        <v>3</v>
      </c>
    </row>
    <row r="301" spans="1:12" x14ac:dyDescent="0.25">
      <c r="A301">
        <v>305</v>
      </c>
      <c r="B301" t="s">
        <v>307</v>
      </c>
      <c r="C301">
        <v>0</v>
      </c>
      <c r="D301">
        <v>0</v>
      </c>
      <c r="E301">
        <v>0</v>
      </c>
      <c r="F301">
        <v>0</v>
      </c>
      <c r="G301">
        <v>0</v>
      </c>
      <c r="H301">
        <v>0</v>
      </c>
      <c r="I301">
        <v>0</v>
      </c>
      <c r="J301">
        <v>0</v>
      </c>
      <c r="K301">
        <v>0</v>
      </c>
      <c r="L301">
        <v>0</v>
      </c>
    </row>
    <row r="302" spans="1:12" x14ac:dyDescent="0.25">
      <c r="A302">
        <v>306</v>
      </c>
      <c r="B302" t="s">
        <v>308</v>
      </c>
      <c r="C302" t="s">
        <v>109</v>
      </c>
      <c r="D302" t="s">
        <v>109</v>
      </c>
      <c r="E302" t="s">
        <v>109</v>
      </c>
      <c r="F302" t="s">
        <v>109</v>
      </c>
      <c r="G302" t="s">
        <v>109</v>
      </c>
      <c r="H302" t="s">
        <v>109</v>
      </c>
      <c r="I302" t="s">
        <v>109</v>
      </c>
      <c r="J302" t="s">
        <v>109</v>
      </c>
      <c r="K302" t="s">
        <v>109</v>
      </c>
      <c r="L302" t="s">
        <v>109</v>
      </c>
    </row>
    <row r="303" spans="1:12" x14ac:dyDescent="0.25">
      <c r="A303">
        <v>307</v>
      </c>
      <c r="B303" t="s">
        <v>309</v>
      </c>
      <c r="C303">
        <v>10</v>
      </c>
      <c r="D303">
        <v>10</v>
      </c>
      <c r="E303">
        <v>10</v>
      </c>
      <c r="F303">
        <v>10</v>
      </c>
      <c r="G303">
        <v>10</v>
      </c>
      <c r="H303">
        <v>10</v>
      </c>
      <c r="I303">
        <v>10</v>
      </c>
      <c r="J303">
        <v>10</v>
      </c>
      <c r="K303">
        <v>10</v>
      </c>
      <c r="L303">
        <v>10</v>
      </c>
    </row>
  </sheetData>
  <sheetProtection algorithmName="SHA-512" hashValue="OLUBj1Et5uKkC10uplEuAfawXqLcma+aoAWd0DzOWglK6gOfOkr2BbTR3PPenz3ERrskKR8hoffylu/RsWPHSQ==" saltValue="4XNGx9YE8FsWaBFgTFn7PQ==" spinCount="100000"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K53"/>
  <sheetViews>
    <sheetView showGridLines="0" topLeftCell="A31" zoomScale="160" zoomScaleNormal="160" workbookViewId="0">
      <selection activeCell="AM42" sqref="AM42: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803</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804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805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26</v>
      </c>
      <c r="K26" s="46"/>
      <c r="L26" s="81">
        <v>26</v>
      </c>
      <c r="M26" s="46"/>
      <c r="N26" s="81">
        <v>26</v>
      </c>
      <c r="O26" s="46"/>
      <c r="P26" s="81">
        <v>26</v>
      </c>
      <c r="Q26" s="47"/>
      <c r="R26" s="46"/>
      <c r="S26" s="81">
        <v>26</v>
      </c>
      <c r="T26" s="46"/>
      <c r="U26" s="81">
        <v>29.9</v>
      </c>
      <c r="V26" s="46"/>
      <c r="W26" s="81">
        <v>29.9</v>
      </c>
      <c r="X26" s="47"/>
      <c r="Y26" s="47"/>
      <c r="Z26" s="47"/>
      <c r="AA26" s="46"/>
      <c r="AB26" s="3">
        <v>29.9</v>
      </c>
      <c r="AC26" s="50">
        <v>29.9</v>
      </c>
      <c r="AD26" s="47"/>
      <c r="AE26" s="46"/>
      <c r="AF26" s="4">
        <v>29.9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11.4</v>
      </c>
      <c r="K28" s="46"/>
      <c r="L28" s="81">
        <v>11.3</v>
      </c>
      <c r="M28" s="46"/>
      <c r="N28" s="81">
        <v>11.4</v>
      </c>
      <c r="O28" s="46"/>
      <c r="P28" s="81">
        <v>11.4</v>
      </c>
      <c r="Q28" s="47"/>
      <c r="R28" s="46"/>
      <c r="S28" s="81">
        <v>11.6</v>
      </c>
      <c r="T28" s="46"/>
      <c r="U28" s="81">
        <v>10.7</v>
      </c>
      <c r="V28" s="46"/>
      <c r="W28" s="81">
        <v>10.7</v>
      </c>
      <c r="X28" s="47"/>
      <c r="Y28" s="47"/>
      <c r="Z28" s="47"/>
      <c r="AA28" s="46"/>
      <c r="AB28" s="3">
        <v>10.7</v>
      </c>
      <c r="AC28" s="50">
        <v>10.7</v>
      </c>
      <c r="AD28" s="47"/>
      <c r="AE28" s="46"/>
      <c r="AF28" s="4">
        <v>10.7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0.996</v>
      </c>
      <c r="K31" s="46"/>
      <c r="L31" s="83">
        <v>0.996</v>
      </c>
      <c r="M31" s="46"/>
      <c r="N31" s="83">
        <v>0.996</v>
      </c>
      <c r="O31" s="46"/>
      <c r="P31" s="83">
        <v>0.996</v>
      </c>
      <c r="Q31" s="47"/>
      <c r="R31" s="46"/>
      <c r="S31" s="83">
        <v>0.996</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14.3</v>
      </c>
      <c r="K32" s="46"/>
      <c r="L32" s="81">
        <v>14.3</v>
      </c>
      <c r="M32" s="46"/>
      <c r="N32" s="81">
        <v>14.3</v>
      </c>
      <c r="O32" s="46"/>
      <c r="P32" s="81">
        <v>14.3</v>
      </c>
      <c r="Q32" s="47"/>
      <c r="R32" s="46"/>
      <c r="S32" s="81">
        <v>14.3</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11.1</v>
      </c>
      <c r="K33" s="46"/>
      <c r="L33" s="82">
        <v>11</v>
      </c>
      <c r="M33" s="46"/>
      <c r="N33" s="82">
        <v>11</v>
      </c>
      <c r="O33" s="46"/>
      <c r="P33" s="82">
        <v>11.1</v>
      </c>
      <c r="Q33" s="47"/>
      <c r="R33" s="46"/>
      <c r="S33" s="82">
        <v>11.3</v>
      </c>
      <c r="T33" s="46"/>
      <c r="U33" s="82">
        <v>9.6</v>
      </c>
      <c r="V33" s="46"/>
      <c r="W33" s="82">
        <v>9.5</v>
      </c>
      <c r="X33" s="47"/>
      <c r="Y33" s="47"/>
      <c r="Z33" s="47"/>
      <c r="AA33" s="46"/>
      <c r="AB33" s="9">
        <v>9.5</v>
      </c>
      <c r="AC33" s="52">
        <v>9.5</v>
      </c>
      <c r="AD33" s="47"/>
      <c r="AE33" s="46"/>
      <c r="AF33" s="10">
        <v>9.6</v>
      </c>
    </row>
    <row r="34" spans="5:37" ht="20.25" customHeight="1" x14ac:dyDescent="0.25">
      <c r="E34" s="48" t="s">
        <v>662</v>
      </c>
      <c r="F34" s="47"/>
      <c r="G34" s="47"/>
      <c r="H34" s="47"/>
      <c r="I34" s="49"/>
      <c r="J34" s="80">
        <v>0.6</v>
      </c>
      <c r="K34" s="46"/>
      <c r="L34" s="80">
        <v>0.6</v>
      </c>
      <c r="M34" s="46"/>
      <c r="N34" s="80">
        <v>0.6</v>
      </c>
      <c r="O34" s="46"/>
      <c r="P34" s="80">
        <v>0.6</v>
      </c>
      <c r="Q34" s="47"/>
      <c r="R34" s="46"/>
      <c r="S34" s="80">
        <v>0.6</v>
      </c>
      <c r="T34" s="46"/>
      <c r="U34" s="80">
        <v>0.5</v>
      </c>
      <c r="V34" s="46"/>
      <c r="W34" s="80">
        <v>0.5</v>
      </c>
      <c r="X34" s="47"/>
      <c r="Y34" s="47"/>
      <c r="Z34" s="47"/>
      <c r="AA34" s="46"/>
      <c r="AB34" s="5">
        <v>0.5</v>
      </c>
      <c r="AC34" s="45">
        <v>0.5</v>
      </c>
      <c r="AD34" s="47"/>
      <c r="AE34" s="46"/>
      <c r="AF34" s="6">
        <v>0.5</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s="22"/>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hrgYYMUinldxCNPTiUWdbzy9DALq+4gtxJTR72LU/AKq0UfHcC7AEoSyzkhxVl7rXpbm3oNcBSQ2bSXId/aw==" saltValue="rRHBheS9mlBcPtEZql9f2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EC6D1DF-9094-4BE9-B182-93E08EC556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BORE - Boyne Residential (66/11kV)</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E2B9-EEFC-48D2-BD34-09309E9DDAE6}">
  <sheetPr codeName="Sheet74"/>
  <dimension ref="A1:AJ53"/>
  <sheetViews>
    <sheetView showGridLines="0" topLeftCell="A4" zoomScale="145" zoomScaleNormal="145" workbookViewId="0">
      <selection activeCell="E43" sqref="E43:AH44"/>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1945</v>
      </c>
      <c r="J3" s="69"/>
      <c r="K3" s="69"/>
      <c r="L3" s="69"/>
      <c r="M3" s="69"/>
      <c r="N3" s="69"/>
      <c r="O3" s="69"/>
      <c r="P3" s="69"/>
      <c r="Q3" s="69"/>
      <c r="R3" s="69"/>
      <c r="S3" s="69"/>
      <c r="T3"/>
      <c r="U3"/>
      <c r="V3" s="71" t="s">
        <v>645</v>
      </c>
      <c r="W3" s="69"/>
      <c r="X3"/>
      <c r="Y3" s="72" t="s">
        <v>1946</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1947</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1948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1949</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9.4</v>
      </c>
      <c r="K26" s="46"/>
      <c r="L26" s="81">
        <v>9.4</v>
      </c>
      <c r="M26" s="46"/>
      <c r="N26" s="81">
        <v>9.4</v>
      </c>
      <c r="O26" s="46"/>
      <c r="P26" s="81">
        <v>9.4</v>
      </c>
      <c r="Q26" s="47"/>
      <c r="R26" s="46"/>
      <c r="S26" s="81">
        <v>9.4</v>
      </c>
      <c r="T26" s="46"/>
      <c r="U26" s="81">
        <v>10.3</v>
      </c>
      <c r="V26" s="46"/>
      <c r="W26" s="81">
        <v>10.3</v>
      </c>
      <c r="X26" s="47"/>
      <c r="Y26" s="47"/>
      <c r="Z26" s="47"/>
      <c r="AA26" s="46"/>
      <c r="AB26" s="3">
        <v>10.3</v>
      </c>
      <c r="AC26" s="50">
        <v>10.3</v>
      </c>
      <c r="AD26" s="47"/>
      <c r="AE26" s="46"/>
      <c r="AF26" s="4">
        <v>10.3</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6.3</v>
      </c>
      <c r="K28" s="46"/>
      <c r="L28" s="81">
        <v>6.2</v>
      </c>
      <c r="M28" s="46"/>
      <c r="N28" s="81">
        <v>6.1</v>
      </c>
      <c r="O28" s="46"/>
      <c r="P28" s="81">
        <v>6.1</v>
      </c>
      <c r="Q28" s="47"/>
      <c r="R28" s="46"/>
      <c r="S28" s="81">
        <v>6.2</v>
      </c>
      <c r="T28" s="46"/>
      <c r="U28" s="81">
        <v>6</v>
      </c>
      <c r="V28" s="46"/>
      <c r="W28" s="81">
        <v>6</v>
      </c>
      <c r="X28" s="47"/>
      <c r="Y28" s="47"/>
      <c r="Z28" s="47"/>
      <c r="AA28" s="46"/>
      <c r="AB28" s="3">
        <v>6</v>
      </c>
      <c r="AC28" s="50">
        <v>5.9</v>
      </c>
      <c r="AD28" s="47"/>
      <c r="AE28" s="46"/>
      <c r="AF28" s="4">
        <v>5.9</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0.93700000000000006</v>
      </c>
      <c r="K31" s="46"/>
      <c r="L31" s="83">
        <v>0.93799999999999994</v>
      </c>
      <c r="M31" s="46"/>
      <c r="N31" s="83">
        <v>0.93899999999999995</v>
      </c>
      <c r="O31" s="46"/>
      <c r="P31" s="83">
        <v>0.93899999999999995</v>
      </c>
      <c r="Q31" s="47"/>
      <c r="R31" s="46"/>
      <c r="S31" s="83">
        <v>0.93799999999999994</v>
      </c>
      <c r="T31" s="46"/>
      <c r="U31" s="83">
        <v>0.98599999999999999</v>
      </c>
      <c r="V31" s="46"/>
      <c r="W31" s="83">
        <v>0.98599999999999999</v>
      </c>
      <c r="X31" s="47"/>
      <c r="Y31" s="47"/>
      <c r="Z31" s="47"/>
      <c r="AA31" s="46"/>
      <c r="AB31" s="7">
        <v>0.98599999999999999</v>
      </c>
      <c r="AC31" s="53">
        <v>0.98599999999999999</v>
      </c>
      <c r="AD31" s="47"/>
      <c r="AE31" s="46"/>
      <c r="AF31" s="8">
        <v>0.98599999999999999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4" ht="13.15" customHeight="1" x14ac:dyDescent="0.25">
      <c r="E33" s="51" t="s">
        <v>331</v>
      </c>
      <c r="F33" s="47"/>
      <c r="G33" s="47"/>
      <c r="H33" s="47"/>
      <c r="I33" s="49"/>
      <c r="J33" s="82">
        <v>5.9</v>
      </c>
      <c r="K33" s="46"/>
      <c r="L33" s="82">
        <v>5.8</v>
      </c>
      <c r="M33" s="46"/>
      <c r="N33" s="82">
        <v>5.7</v>
      </c>
      <c r="O33" s="46"/>
      <c r="P33" s="82">
        <v>5.7</v>
      </c>
      <c r="Q33" s="47"/>
      <c r="R33" s="46"/>
      <c r="S33" s="82">
        <v>5.8</v>
      </c>
      <c r="T33" s="46"/>
      <c r="U33" s="82">
        <v>5.6</v>
      </c>
      <c r="V33" s="46"/>
      <c r="W33" s="82">
        <v>5.6</v>
      </c>
      <c r="X33" s="47"/>
      <c r="Y33" s="47"/>
      <c r="Z33" s="47"/>
      <c r="AA33" s="46"/>
      <c r="AB33" s="9">
        <v>5.6</v>
      </c>
      <c r="AC33" s="52">
        <v>5.5</v>
      </c>
      <c r="AD33" s="47"/>
      <c r="AE33" s="46"/>
      <c r="AF33" s="10">
        <v>5.5</v>
      </c>
      <c r="AG33"/>
      <c r="AH33"/>
    </row>
    <row r="34" spans="5:34" ht="20.25" customHeight="1" x14ac:dyDescent="0.25">
      <c r="E34" s="48" t="s">
        <v>662</v>
      </c>
      <c r="F34" s="47"/>
      <c r="G34" s="47"/>
      <c r="H34" s="47"/>
      <c r="I34" s="49"/>
      <c r="J34" s="80">
        <v>0.3</v>
      </c>
      <c r="K34" s="46"/>
      <c r="L34" s="80">
        <v>0.3</v>
      </c>
      <c r="M34" s="46"/>
      <c r="N34" s="80">
        <v>0.3</v>
      </c>
      <c r="O34" s="46"/>
      <c r="P34" s="80">
        <v>0.3</v>
      </c>
      <c r="Q34" s="47"/>
      <c r="R34" s="46"/>
      <c r="S34" s="80">
        <v>0.3</v>
      </c>
      <c r="T34" s="46"/>
      <c r="U34" s="80">
        <v>0.3</v>
      </c>
      <c r="V34" s="46"/>
      <c r="W34" s="80">
        <v>0.3</v>
      </c>
      <c r="X34" s="47"/>
      <c r="Y34" s="47"/>
      <c r="Z34" s="47"/>
      <c r="AA34" s="46"/>
      <c r="AB34" s="5">
        <v>0.3</v>
      </c>
      <c r="AC34" s="45">
        <v>0.3</v>
      </c>
      <c r="AD34" s="47"/>
      <c r="AE34" s="46"/>
      <c r="AF34" s="6">
        <v>0.3</v>
      </c>
      <c r="AG34"/>
      <c r="AH34"/>
    </row>
    <row r="35" spans="5:34" ht="20.25" customHeight="1" x14ac:dyDescent="0.25">
      <c r="E35" s="48" t="s">
        <v>663</v>
      </c>
      <c r="F35" s="47"/>
      <c r="G35" s="47"/>
      <c r="H35" s="47"/>
      <c r="I35" s="49"/>
      <c r="J35" s="80" t="s">
        <v>1950</v>
      </c>
      <c r="K35" s="46"/>
      <c r="L35" s="80" t="s">
        <v>1950</v>
      </c>
      <c r="M35" s="46"/>
      <c r="N35" s="80" t="s">
        <v>1950</v>
      </c>
      <c r="O35" s="46"/>
      <c r="P35" s="80" t="s">
        <v>1950</v>
      </c>
      <c r="Q35" s="47"/>
      <c r="R35" s="46"/>
      <c r="S35" s="80" t="s">
        <v>1950</v>
      </c>
      <c r="T35" s="46"/>
      <c r="U35" s="80" t="s">
        <v>1950</v>
      </c>
      <c r="V35" s="46"/>
      <c r="W35" s="80" t="s">
        <v>1950</v>
      </c>
      <c r="X35" s="47"/>
      <c r="Y35" s="47"/>
      <c r="Z35" s="47"/>
      <c r="AA35" s="46"/>
      <c r="AB35" s="5" t="s">
        <v>1950</v>
      </c>
      <c r="AC35" s="45" t="s">
        <v>1950</v>
      </c>
      <c r="AD35" s="47"/>
      <c r="AE35" s="46"/>
      <c r="AF35" s="6" t="s">
        <v>1950</v>
      </c>
      <c r="AG35"/>
      <c r="AH35"/>
    </row>
    <row r="36" spans="5:34" ht="13.15" customHeight="1" x14ac:dyDescent="0.25">
      <c r="E36" s="48" t="s">
        <v>337</v>
      </c>
      <c r="F36" s="47"/>
      <c r="G36" s="47"/>
      <c r="H36" s="47"/>
      <c r="I36" s="49"/>
      <c r="J36" s="81">
        <v>5.9</v>
      </c>
      <c r="K36" s="46"/>
      <c r="L36" s="81">
        <v>5.8</v>
      </c>
      <c r="M36" s="46"/>
      <c r="N36" s="81">
        <v>5.7</v>
      </c>
      <c r="O36" s="46"/>
      <c r="P36" s="81">
        <v>5.7</v>
      </c>
      <c r="Q36" s="47"/>
      <c r="R36" s="46"/>
      <c r="S36" s="81">
        <v>5.8</v>
      </c>
      <c r="T36" s="46"/>
      <c r="U36" s="81">
        <v>5.6</v>
      </c>
      <c r="V36" s="46"/>
      <c r="W36" s="81">
        <v>5.6</v>
      </c>
      <c r="X36" s="47"/>
      <c r="Y36" s="47"/>
      <c r="Z36" s="47"/>
      <c r="AA36" s="46"/>
      <c r="AB36" s="3">
        <v>5.6</v>
      </c>
      <c r="AC36" s="50">
        <v>5.5</v>
      </c>
      <c r="AD36" s="47"/>
      <c r="AE36" s="46"/>
      <c r="AF36" s="4">
        <v>5.5</v>
      </c>
      <c r="AG36"/>
      <c r="AH36"/>
    </row>
    <row r="37" spans="5:34"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c r="AG37"/>
      <c r="AH37"/>
    </row>
    <row r="38" spans="5:34"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c r="AG38"/>
      <c r="AH38"/>
    </row>
    <row r="39" spans="5:34"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c r="AG39"/>
      <c r="AH39"/>
    </row>
    <row r="40" spans="5:34"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c r="AG40"/>
      <c r="AH40"/>
    </row>
    <row r="41" spans="5:34"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c r="AG41"/>
      <c r="AH41"/>
    </row>
    <row r="42" spans="5:34"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c r="AG42"/>
      <c r="AH42"/>
    </row>
    <row r="43" spans="5:34" ht="20.100000000000001" customHeight="1" x14ac:dyDescent="0.25">
      <c r="E43" s="48" t="s">
        <v>352</v>
      </c>
      <c r="F43" s="47"/>
      <c r="G43" s="47"/>
      <c r="H43" s="47"/>
      <c r="I43" s="49"/>
      <c r="J43" s="81">
        <v>7.5</v>
      </c>
      <c r="K43" s="46"/>
      <c r="L43" s="81">
        <v>7.5</v>
      </c>
      <c r="M43" s="46"/>
      <c r="N43" s="81">
        <v>7.5</v>
      </c>
      <c r="O43" s="46"/>
      <c r="P43" s="81">
        <v>7.5</v>
      </c>
      <c r="Q43" s="47"/>
      <c r="R43" s="46"/>
      <c r="S43" s="81">
        <v>7.5</v>
      </c>
      <c r="T43" s="46"/>
      <c r="U43" s="81">
        <v>7.5</v>
      </c>
      <c r="V43" s="46"/>
      <c r="W43" s="81">
        <v>7.5</v>
      </c>
      <c r="X43" s="47"/>
      <c r="Y43" s="47"/>
      <c r="Z43" s="47"/>
      <c r="AA43" s="46"/>
      <c r="AB43" s="3">
        <v>7.5</v>
      </c>
      <c r="AC43" s="50">
        <v>7.5</v>
      </c>
      <c r="AD43" s="47"/>
      <c r="AE43" s="46"/>
      <c r="AF43" s="4">
        <v>7.5</v>
      </c>
      <c r="AG43"/>
      <c r="AH43"/>
    </row>
    <row r="44" spans="5:34"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G44"/>
      <c r="AH44"/>
    </row>
    <row r="45" spans="5:34"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c r="AG45"/>
      <c r="AH45"/>
    </row>
    <row r="46" spans="5:34"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c r="AG46"/>
      <c r="AH46"/>
    </row>
    <row r="47" spans="5:34"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c r="AG47"/>
      <c r="AH47"/>
    </row>
    <row r="48" spans="5:34"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c r="AG48"/>
      <c r="AH48"/>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5.25" customHeight="1" x14ac:dyDescent="0.25">
      <c r="E53"/>
    </row>
  </sheetData>
  <sheetProtection algorithmName="SHA-512" hashValue="MwckSAc8v2FDgzmowsZyMPSwKyY4xdCHxyKJhX4gYAMT7XDHxP7PUOun9cP0EF16CKCd/sPhKVKP4HsjN3MKVA==" saltValue="0zYV+TfTBX4YpwSB476FAQ=="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597F5D51-F417-4D3E-A1C9-EBF981AD7A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Z1313 - Charleville 11kV (66/11kV)</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C2AF7-BA40-4ADB-95D2-4A31840B837C}">
  <sheetPr codeName="Sheet76"/>
  <dimension ref="A1:AJ53"/>
  <sheetViews>
    <sheetView showGridLines="0" topLeftCell="A28" zoomScale="160" zoomScaleNormal="160" workbookViewId="0">
      <selection activeCell="AF44" sqref="E43:AF44"/>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1951</v>
      </c>
      <c r="J3" s="69"/>
      <c r="K3" s="69"/>
      <c r="L3" s="69"/>
      <c r="M3" s="69"/>
      <c r="N3" s="69"/>
      <c r="O3" s="69"/>
      <c r="P3" s="69"/>
      <c r="Q3" s="69"/>
      <c r="R3" s="69"/>
      <c r="S3" s="69"/>
      <c r="T3"/>
      <c r="U3"/>
      <c r="V3" s="71" t="s">
        <v>645</v>
      </c>
      <c r="W3" s="69"/>
      <c r="X3"/>
      <c r="Y3" s="72" t="s">
        <v>1946</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1952</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1953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1954</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9.3000000000000007</v>
      </c>
      <c r="K26" s="46"/>
      <c r="L26" s="81">
        <v>9.3000000000000007</v>
      </c>
      <c r="M26" s="46"/>
      <c r="N26" s="81">
        <v>9.3000000000000007</v>
      </c>
      <c r="O26" s="46"/>
      <c r="P26" s="81">
        <v>9.3000000000000007</v>
      </c>
      <c r="Q26" s="47"/>
      <c r="R26" s="46"/>
      <c r="S26" s="81">
        <v>9.3000000000000007</v>
      </c>
      <c r="T26" s="46"/>
      <c r="U26" s="81">
        <v>9.3000000000000007</v>
      </c>
      <c r="V26" s="46"/>
      <c r="W26" s="81">
        <v>9.3000000000000007</v>
      </c>
      <c r="X26" s="47"/>
      <c r="Y26" s="47"/>
      <c r="Z26" s="47"/>
      <c r="AA26" s="46"/>
      <c r="AB26" s="3">
        <v>9.3000000000000007</v>
      </c>
      <c r="AC26" s="50">
        <v>9.3000000000000007</v>
      </c>
      <c r="AD26" s="47"/>
      <c r="AE26" s="46"/>
      <c r="AF26" s="4">
        <v>9.3000000000000007</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5.3</v>
      </c>
      <c r="K28" s="46"/>
      <c r="L28" s="81">
        <v>5.3</v>
      </c>
      <c r="M28" s="46"/>
      <c r="N28" s="81">
        <v>5.3</v>
      </c>
      <c r="O28" s="46"/>
      <c r="P28" s="81">
        <v>5.3</v>
      </c>
      <c r="Q28" s="47"/>
      <c r="R28" s="46"/>
      <c r="S28" s="81">
        <v>5.3</v>
      </c>
      <c r="T28" s="46"/>
      <c r="U28" s="81">
        <v>4.4000000000000004</v>
      </c>
      <c r="V28" s="46"/>
      <c r="W28" s="81">
        <v>4.4000000000000004</v>
      </c>
      <c r="X28" s="47"/>
      <c r="Y28" s="47"/>
      <c r="Z28" s="47"/>
      <c r="AA28" s="46"/>
      <c r="AB28" s="3">
        <v>4.3</v>
      </c>
      <c r="AC28" s="50">
        <v>4.3</v>
      </c>
      <c r="AD28" s="47"/>
      <c r="AE28" s="46"/>
      <c r="AF28" s="4">
        <v>4.3</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0.96799999999999997</v>
      </c>
      <c r="K31" s="46"/>
      <c r="L31" s="83">
        <v>0.96799999999999997</v>
      </c>
      <c r="M31" s="46"/>
      <c r="N31" s="83">
        <v>0.96799999999999997</v>
      </c>
      <c r="O31" s="46"/>
      <c r="P31" s="83">
        <v>0.96799999999999997</v>
      </c>
      <c r="Q31" s="47"/>
      <c r="R31" s="46"/>
      <c r="S31" s="83">
        <v>0.96799999999999997</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5</v>
      </c>
      <c r="K33" s="46"/>
      <c r="L33" s="82">
        <v>5</v>
      </c>
      <c r="M33" s="46"/>
      <c r="N33" s="82">
        <v>5</v>
      </c>
      <c r="O33" s="46"/>
      <c r="P33" s="82">
        <v>5</v>
      </c>
      <c r="Q33" s="47"/>
      <c r="R33" s="46"/>
      <c r="S33" s="82">
        <v>5</v>
      </c>
      <c r="T33" s="46"/>
      <c r="U33" s="82">
        <v>4.2</v>
      </c>
      <c r="V33" s="46"/>
      <c r="W33" s="82">
        <v>4.2</v>
      </c>
      <c r="X33" s="47"/>
      <c r="Y33" s="47"/>
      <c r="Z33" s="47"/>
      <c r="AA33" s="46"/>
      <c r="AB33" s="9">
        <v>4.2</v>
      </c>
      <c r="AC33" s="52">
        <v>4.2</v>
      </c>
      <c r="AD33" s="47"/>
      <c r="AE33" s="46"/>
      <c r="AF33" s="10">
        <v>4.2</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1955</v>
      </c>
      <c r="K35" s="46"/>
      <c r="L35" s="80" t="s">
        <v>1955</v>
      </c>
      <c r="M35" s="46"/>
      <c r="N35" s="80" t="s">
        <v>1955</v>
      </c>
      <c r="O35" s="46"/>
      <c r="P35" s="80" t="s">
        <v>1955</v>
      </c>
      <c r="Q35" s="47"/>
      <c r="R35" s="46"/>
      <c r="S35" s="80" t="s">
        <v>1955</v>
      </c>
      <c r="T35" s="46"/>
      <c r="U35" s="80" t="s">
        <v>1955</v>
      </c>
      <c r="V35" s="46"/>
      <c r="W35" s="80" t="s">
        <v>1955</v>
      </c>
      <c r="X35" s="47"/>
      <c r="Y35" s="47"/>
      <c r="Z35" s="47"/>
      <c r="AA35" s="46"/>
      <c r="AB35" s="5" t="s">
        <v>1955</v>
      </c>
      <c r="AC35" s="45" t="s">
        <v>1955</v>
      </c>
      <c r="AD35" s="47"/>
      <c r="AE35" s="46"/>
      <c r="AF35" s="6" t="s">
        <v>1955</v>
      </c>
    </row>
    <row r="36" spans="5:32" ht="13.15" customHeight="1" x14ac:dyDescent="0.25">
      <c r="E36" s="48" t="s">
        <v>337</v>
      </c>
      <c r="F36" s="47"/>
      <c r="G36" s="47"/>
      <c r="H36" s="47"/>
      <c r="I36" s="49"/>
      <c r="J36" s="81">
        <v>5</v>
      </c>
      <c r="K36" s="46"/>
      <c r="L36" s="81">
        <v>5</v>
      </c>
      <c r="M36" s="46"/>
      <c r="N36" s="81">
        <v>5</v>
      </c>
      <c r="O36" s="46"/>
      <c r="P36" s="81">
        <v>5</v>
      </c>
      <c r="Q36" s="47"/>
      <c r="R36" s="46"/>
      <c r="S36" s="81">
        <v>5</v>
      </c>
      <c r="T36" s="46"/>
      <c r="U36" s="81">
        <v>4.2</v>
      </c>
      <c r="V36" s="46"/>
      <c r="W36" s="81">
        <v>4.2</v>
      </c>
      <c r="X36" s="47"/>
      <c r="Y36" s="47"/>
      <c r="Z36" s="47"/>
      <c r="AA36" s="46"/>
      <c r="AB36" s="3">
        <v>4.2</v>
      </c>
      <c r="AC36" s="50">
        <v>4.2</v>
      </c>
      <c r="AD36" s="47"/>
      <c r="AE36" s="46"/>
      <c r="AF36" s="4">
        <v>4.2</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7.5</v>
      </c>
      <c r="K43" s="46"/>
      <c r="L43" s="81">
        <v>7.5</v>
      </c>
      <c r="M43" s="46"/>
      <c r="N43" s="81">
        <v>7.5</v>
      </c>
      <c r="O43" s="46"/>
      <c r="P43" s="81">
        <v>7.5</v>
      </c>
      <c r="Q43" s="47"/>
      <c r="R43" s="46"/>
      <c r="S43" s="81">
        <v>7.5</v>
      </c>
      <c r="T43" s="46"/>
      <c r="U43" s="81">
        <v>7.5</v>
      </c>
      <c r="V43" s="46"/>
      <c r="W43" s="81">
        <v>7.5</v>
      </c>
      <c r="X43" s="47"/>
      <c r="Y43" s="47"/>
      <c r="Z43" s="47"/>
      <c r="AA43" s="46"/>
      <c r="AB43" s="3">
        <v>7.5</v>
      </c>
      <c r="AC43" s="50">
        <v>7.5</v>
      </c>
      <c r="AD43" s="47"/>
      <c r="AE43" s="46"/>
      <c r="AF43" s="4">
        <v>7.5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6.75" customHeight="1" x14ac:dyDescent="0.25">
      <c r="E53"/>
    </row>
  </sheetData>
  <sheetProtection algorithmName="SHA-512" hashValue="Xk3Fh5a3ynEJiZCoEJ5aPXbCdkRTQYMoVVbXCYZ/IlTILycw1RizQnvi+9OUOLkqmmC/uLKitMuLOOdcmUbeBg==" saltValue="/LFFxy7/32DVSvMtSbwiqw=="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36FEBB02-51B5-4DF9-BB4D-B675F227E35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Z1314 - Charleville 22kV (66/22kV)</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FFB8B-54DC-4C79-BE99-50D9E71AE8CA}">
  <sheetPr codeName="Sheet103"/>
  <dimension ref="A1:AJ53"/>
  <sheetViews>
    <sheetView showGridLines="0" topLeftCell="A27" zoomScale="145" zoomScaleNormal="145" workbookViewId="0">
      <selection activeCell="E50" sqref="E50"/>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1956</v>
      </c>
      <c r="J3" s="69"/>
      <c r="K3" s="69"/>
      <c r="L3" s="69"/>
      <c r="M3" s="69"/>
      <c r="N3" s="69"/>
      <c r="O3" s="69"/>
      <c r="P3" s="69"/>
      <c r="Q3" s="69"/>
      <c r="R3" s="69"/>
      <c r="S3" s="69"/>
      <c r="T3"/>
      <c r="U3"/>
      <c r="V3" s="71" t="s">
        <v>645</v>
      </c>
      <c r="W3" s="69"/>
      <c r="X3"/>
      <c r="Y3" s="72" t="s">
        <v>1957</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744</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1958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1959</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5.6</v>
      </c>
      <c r="K26" s="46"/>
      <c r="L26" s="81">
        <v>5.6</v>
      </c>
      <c r="M26" s="46"/>
      <c r="N26" s="81">
        <v>5.6</v>
      </c>
      <c r="O26" s="46"/>
      <c r="P26" s="81">
        <v>5.6</v>
      </c>
      <c r="Q26" s="47"/>
      <c r="R26" s="46"/>
      <c r="S26" s="81">
        <v>5.6</v>
      </c>
      <c r="T26" s="46"/>
      <c r="U26" s="81">
        <v>7.2</v>
      </c>
      <c r="V26" s="46"/>
      <c r="W26" s="81">
        <v>7.2</v>
      </c>
      <c r="X26" s="47"/>
      <c r="Y26" s="47"/>
      <c r="Z26" s="47"/>
      <c r="AA26" s="46"/>
      <c r="AB26" s="3">
        <v>7.2</v>
      </c>
      <c r="AC26" s="50">
        <v>7.2</v>
      </c>
      <c r="AD26" s="47"/>
      <c r="AE26" s="46"/>
      <c r="AF26" s="4">
        <v>7.2</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2.4</v>
      </c>
      <c r="K28" s="46"/>
      <c r="L28" s="81">
        <v>2.2999999999999998</v>
      </c>
      <c r="M28" s="46"/>
      <c r="N28" s="81">
        <v>2.2999999999999998</v>
      </c>
      <c r="O28" s="46"/>
      <c r="P28" s="81">
        <v>2.2999999999999998</v>
      </c>
      <c r="Q28" s="47"/>
      <c r="R28" s="46"/>
      <c r="S28" s="81">
        <v>2.2999999999999998</v>
      </c>
      <c r="T28" s="46"/>
      <c r="U28" s="81">
        <v>2.1</v>
      </c>
      <c r="V28" s="46"/>
      <c r="W28" s="81">
        <v>2</v>
      </c>
      <c r="X28" s="47"/>
      <c r="Y28" s="47"/>
      <c r="Z28" s="47"/>
      <c r="AA28" s="46"/>
      <c r="AB28" s="3">
        <v>2</v>
      </c>
      <c r="AC28" s="50">
        <v>2</v>
      </c>
      <c r="AD28" s="47"/>
      <c r="AE28" s="46"/>
      <c r="AF28" s="4">
        <v>2</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0.88900000000000001</v>
      </c>
      <c r="K31" s="46"/>
      <c r="L31" s="83">
        <v>0.88900000000000001</v>
      </c>
      <c r="M31" s="46"/>
      <c r="N31" s="83">
        <v>0.88900000000000001</v>
      </c>
      <c r="O31" s="46"/>
      <c r="P31" s="83">
        <v>0.88900000000000001</v>
      </c>
      <c r="Q31" s="47"/>
      <c r="R31" s="46"/>
      <c r="S31" s="83">
        <v>0.88900000000000001</v>
      </c>
      <c r="T31" s="46"/>
      <c r="U31" s="83">
        <v>0.99</v>
      </c>
      <c r="V31" s="46"/>
      <c r="W31" s="83">
        <v>0.99</v>
      </c>
      <c r="X31" s="47"/>
      <c r="Y31" s="47"/>
      <c r="Z31" s="47"/>
      <c r="AA31" s="46"/>
      <c r="AB31" s="7">
        <v>0.99</v>
      </c>
      <c r="AC31" s="53">
        <v>0.99</v>
      </c>
      <c r="AD31" s="47"/>
      <c r="AE31" s="46"/>
      <c r="AF31" s="8">
        <v>0.99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2.2999999999999998</v>
      </c>
      <c r="K33" s="46"/>
      <c r="L33" s="82">
        <v>2.2000000000000002</v>
      </c>
      <c r="M33" s="46"/>
      <c r="N33" s="82">
        <v>2.2000000000000002</v>
      </c>
      <c r="O33" s="46"/>
      <c r="P33" s="82">
        <v>2.2000000000000002</v>
      </c>
      <c r="Q33" s="47"/>
      <c r="R33" s="46"/>
      <c r="S33" s="82">
        <v>2.2000000000000002</v>
      </c>
      <c r="T33" s="46"/>
      <c r="U33" s="82">
        <v>1.9</v>
      </c>
      <c r="V33" s="46"/>
      <c r="W33" s="82">
        <v>1.9</v>
      </c>
      <c r="X33" s="47"/>
      <c r="Y33" s="47"/>
      <c r="Z33" s="47"/>
      <c r="AA33" s="46"/>
      <c r="AB33" s="9">
        <v>1.9</v>
      </c>
      <c r="AC33" s="52">
        <v>1.9</v>
      </c>
      <c r="AD33" s="47"/>
      <c r="AE33" s="46"/>
      <c r="AF33" s="10">
        <v>1.9</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2" ht="13.15" customHeight="1" x14ac:dyDescent="0.25">
      <c r="E36" s="48" t="s">
        <v>337</v>
      </c>
      <c r="F36" s="47"/>
      <c r="G36" s="47"/>
      <c r="H36" s="47"/>
      <c r="I36" s="49"/>
      <c r="J36" s="81">
        <v>2.2999999999999998</v>
      </c>
      <c r="K36" s="46"/>
      <c r="L36" s="81">
        <v>2.2000000000000002</v>
      </c>
      <c r="M36" s="46"/>
      <c r="N36" s="81">
        <v>2.2000000000000002</v>
      </c>
      <c r="O36" s="46"/>
      <c r="P36" s="81">
        <v>2.2000000000000002</v>
      </c>
      <c r="Q36" s="47"/>
      <c r="R36" s="46"/>
      <c r="S36" s="81">
        <v>2.2000000000000002</v>
      </c>
      <c r="T36" s="46"/>
      <c r="U36" s="81">
        <v>1.9</v>
      </c>
      <c r="V36" s="46"/>
      <c r="W36" s="81">
        <v>1.9</v>
      </c>
      <c r="X36" s="47"/>
      <c r="Y36" s="47"/>
      <c r="Z36" s="47"/>
      <c r="AA36" s="46"/>
      <c r="AB36" s="3">
        <v>1.9</v>
      </c>
      <c r="AC36" s="50">
        <v>1.9</v>
      </c>
      <c r="AD36" s="47"/>
      <c r="AE36" s="46"/>
      <c r="AF36" s="4">
        <v>1.9</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t="s">
        <v>109</v>
      </c>
      <c r="K43" s="46"/>
      <c r="L43" s="81" t="s">
        <v>109</v>
      </c>
      <c r="M43" s="46"/>
      <c r="N43" s="81" t="s">
        <v>109</v>
      </c>
      <c r="O43" s="46"/>
      <c r="P43" s="81" t="s">
        <v>109</v>
      </c>
      <c r="Q43" s="47"/>
      <c r="R43" s="46"/>
      <c r="S43" s="81" t="s">
        <v>109</v>
      </c>
      <c r="T43" s="46"/>
      <c r="U43" s="81" t="s">
        <v>109</v>
      </c>
      <c r="V43" s="46"/>
      <c r="W43" s="81" t="s">
        <v>109</v>
      </c>
      <c r="X43" s="47"/>
      <c r="Y43" s="47"/>
      <c r="Z43" s="47"/>
      <c r="AA43" s="46"/>
      <c r="AB43" s="3" t="s">
        <v>109</v>
      </c>
      <c r="AC43" s="50" t="s">
        <v>109</v>
      </c>
      <c r="AD43" s="47"/>
      <c r="AE43" s="46"/>
      <c r="AF43" s="4" t="s">
        <v>109</v>
      </c>
    </row>
    <row r="44" spans="5:32" ht="20.100000000000001" customHeight="1" x14ac:dyDescent="0.25">
      <c r="E44" s="48" t="s">
        <v>310</v>
      </c>
      <c r="F44" s="47"/>
      <c r="G44" s="47"/>
      <c r="H44" s="47"/>
      <c r="I44" s="49"/>
      <c r="J44" s="81" t="s">
        <v>109</v>
      </c>
      <c r="K44" s="46"/>
      <c r="L44" s="81" t="s">
        <v>109</v>
      </c>
      <c r="M44" s="46"/>
      <c r="N44" s="81" t="s">
        <v>109</v>
      </c>
      <c r="O44" s="46"/>
      <c r="P44" s="81" t="s">
        <v>109</v>
      </c>
      <c r="Q44" s="47"/>
      <c r="R44" s="46"/>
      <c r="S44" s="81" t="s">
        <v>109</v>
      </c>
      <c r="T44" s="46"/>
      <c r="U44" s="81" t="s">
        <v>109</v>
      </c>
      <c r="V44" s="46"/>
      <c r="W44" s="81" t="s">
        <v>109</v>
      </c>
      <c r="X44" s="47"/>
      <c r="Y44" s="47"/>
      <c r="Z44" s="47"/>
      <c r="AA44" s="46"/>
      <c r="AB44" s="3" t="s">
        <v>109</v>
      </c>
      <c r="AC44" s="50" t="s">
        <v>109</v>
      </c>
      <c r="AD44" s="47"/>
      <c r="AE44" s="46"/>
      <c r="AF44" s="4" t="s">
        <v>109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HeJxSjrljUIpGROJYnBvj30jKqBxK76NAiAPN6u3QrNAR8tHQL+QMf16Ywd5trUKbav/8rZNCKeOqRpswfF8WA==" saltValue="l9BhDgtigOAzedsDwJ9SWg=="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02D07515-F69A-40A9-89F0-D71DF665D1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Z1326 - Cunnamulla 11kV (66/11kV)</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B2E98-6C0B-4D0C-AD65-B0C113A22C7B}">
  <sheetPr codeName="Sheet108"/>
  <dimension ref="A1:AJ53"/>
  <sheetViews>
    <sheetView showGridLines="0" topLeftCell="A36" zoomScale="145" zoomScaleNormal="145" workbookViewId="0">
      <selection activeCell="E50" sqref="E50"/>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1960</v>
      </c>
      <c r="J3" s="69"/>
      <c r="K3" s="69"/>
      <c r="L3" s="69"/>
      <c r="M3" s="69"/>
      <c r="N3" s="69"/>
      <c r="O3" s="69"/>
      <c r="P3" s="69"/>
      <c r="Q3" s="69"/>
      <c r="R3" s="69"/>
      <c r="S3" s="69"/>
      <c r="T3"/>
      <c r="U3"/>
      <c r="V3" s="71" t="s">
        <v>645</v>
      </c>
      <c r="W3" s="69"/>
      <c r="X3"/>
      <c r="Y3" s="72" t="s">
        <v>1957</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1961</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1962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1963</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5.6</v>
      </c>
      <c r="K26" s="46"/>
      <c r="L26" s="81">
        <v>5.6</v>
      </c>
      <c r="M26" s="46"/>
      <c r="N26" s="81">
        <v>5.6</v>
      </c>
      <c r="O26" s="46"/>
      <c r="P26" s="81">
        <v>5.6</v>
      </c>
      <c r="Q26" s="47"/>
      <c r="R26" s="46"/>
      <c r="S26" s="81">
        <v>5.6</v>
      </c>
      <c r="T26" s="46"/>
      <c r="U26" s="81">
        <v>6.9</v>
      </c>
      <c r="V26" s="46"/>
      <c r="W26" s="81">
        <v>6.9</v>
      </c>
      <c r="X26" s="47"/>
      <c r="Y26" s="47"/>
      <c r="Z26" s="47"/>
      <c r="AA26" s="46"/>
      <c r="AB26" s="3">
        <v>6.9</v>
      </c>
      <c r="AC26" s="50">
        <v>6.9</v>
      </c>
      <c r="AD26" s="47"/>
      <c r="AE26" s="46"/>
      <c r="AF26" s="4">
        <v>6.9</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2.7</v>
      </c>
      <c r="K28" s="46"/>
      <c r="L28" s="81">
        <v>2.7</v>
      </c>
      <c r="M28" s="46"/>
      <c r="N28" s="81">
        <v>2.6</v>
      </c>
      <c r="O28" s="46"/>
      <c r="P28" s="81">
        <v>2.6</v>
      </c>
      <c r="Q28" s="47"/>
      <c r="R28" s="46"/>
      <c r="S28" s="81">
        <v>2.6</v>
      </c>
      <c r="T28" s="46"/>
      <c r="U28" s="81">
        <v>2.7</v>
      </c>
      <c r="V28" s="46"/>
      <c r="W28" s="81">
        <v>2.6</v>
      </c>
      <c r="X28" s="47"/>
      <c r="Y28" s="47"/>
      <c r="Z28" s="47"/>
      <c r="AA28" s="46"/>
      <c r="AB28" s="3">
        <v>2.6</v>
      </c>
      <c r="AC28" s="50">
        <v>2.6</v>
      </c>
      <c r="AD28" s="47"/>
      <c r="AE28" s="46"/>
      <c r="AF28" s="4">
        <v>2.6</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0.96199999999999997</v>
      </c>
      <c r="K31" s="46"/>
      <c r="L31" s="83">
        <v>0.96199999999999997</v>
      </c>
      <c r="M31" s="46"/>
      <c r="N31" s="83">
        <v>0.96199999999999997</v>
      </c>
      <c r="O31" s="46"/>
      <c r="P31" s="83">
        <v>0.96199999999999997</v>
      </c>
      <c r="Q31" s="47"/>
      <c r="R31" s="46"/>
      <c r="S31" s="83">
        <v>0.96199999999999997</v>
      </c>
      <c r="T31" s="46"/>
      <c r="U31" s="83">
        <v>0.91100000000000003</v>
      </c>
      <c r="V31" s="46"/>
      <c r="W31" s="83">
        <v>0.89</v>
      </c>
      <c r="X31" s="47"/>
      <c r="Y31" s="47"/>
      <c r="Z31" s="47"/>
      <c r="AA31" s="46"/>
      <c r="AB31" s="7">
        <v>0.89</v>
      </c>
      <c r="AC31" s="53">
        <v>0.89</v>
      </c>
      <c r="AD31" s="47"/>
      <c r="AE31" s="46"/>
      <c r="AF31" s="8">
        <v>0.89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2.6</v>
      </c>
      <c r="K33" s="46"/>
      <c r="L33" s="82">
        <v>2.6</v>
      </c>
      <c r="M33" s="46"/>
      <c r="N33" s="82">
        <v>2.5</v>
      </c>
      <c r="O33" s="46"/>
      <c r="P33" s="82">
        <v>2.5</v>
      </c>
      <c r="Q33" s="47"/>
      <c r="R33" s="46"/>
      <c r="S33" s="82">
        <v>2.6</v>
      </c>
      <c r="T33" s="46"/>
      <c r="U33" s="82">
        <v>2.6</v>
      </c>
      <c r="V33" s="46"/>
      <c r="W33" s="82">
        <v>2.5</v>
      </c>
      <c r="X33" s="47"/>
      <c r="Y33" s="47"/>
      <c r="Z33" s="47"/>
      <c r="AA33" s="46"/>
      <c r="AB33" s="9">
        <v>2.5</v>
      </c>
      <c r="AC33" s="52">
        <v>2.5</v>
      </c>
      <c r="AD33" s="47"/>
      <c r="AE33" s="46"/>
      <c r="AF33" s="10">
        <v>2.5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1964</v>
      </c>
      <c r="K35" s="46"/>
      <c r="L35" s="80" t="s">
        <v>1964</v>
      </c>
      <c r="M35" s="46"/>
      <c r="N35" s="80" t="s">
        <v>1964</v>
      </c>
      <c r="O35" s="46"/>
      <c r="P35" s="80" t="s">
        <v>1964</v>
      </c>
      <c r="Q35" s="47"/>
      <c r="R35" s="46"/>
      <c r="S35" s="80" t="s">
        <v>1964</v>
      </c>
      <c r="T35" s="46"/>
      <c r="U35" s="80" t="s">
        <v>1964</v>
      </c>
      <c r="V35" s="46"/>
      <c r="W35" s="80" t="s">
        <v>1964</v>
      </c>
      <c r="X35" s="47"/>
      <c r="Y35" s="47"/>
      <c r="Z35" s="47"/>
      <c r="AA35" s="46"/>
      <c r="AB35" s="5" t="s">
        <v>1964</v>
      </c>
      <c r="AC35" s="45" t="s">
        <v>1964</v>
      </c>
      <c r="AD35" s="47"/>
      <c r="AE35" s="46"/>
      <c r="AF35" s="6" t="s">
        <v>1964</v>
      </c>
    </row>
    <row r="36" spans="5:32" ht="13.15" customHeight="1" x14ac:dyDescent="0.25">
      <c r="E36" s="48" t="s">
        <v>337</v>
      </c>
      <c r="F36" s="47"/>
      <c r="G36" s="47"/>
      <c r="H36" s="47"/>
      <c r="I36" s="49"/>
      <c r="J36" s="81">
        <v>2.6</v>
      </c>
      <c r="K36" s="46"/>
      <c r="L36" s="81">
        <v>2.6</v>
      </c>
      <c r="M36" s="46"/>
      <c r="N36" s="81">
        <v>2.5</v>
      </c>
      <c r="O36" s="46"/>
      <c r="P36" s="81">
        <v>2.5</v>
      </c>
      <c r="Q36" s="47"/>
      <c r="R36" s="46"/>
      <c r="S36" s="81">
        <v>2.6</v>
      </c>
      <c r="T36" s="46"/>
      <c r="U36" s="81">
        <v>2.6</v>
      </c>
      <c r="V36" s="46"/>
      <c r="W36" s="81">
        <v>2.5</v>
      </c>
      <c r="X36" s="47"/>
      <c r="Y36" s="47"/>
      <c r="Z36" s="47"/>
      <c r="AA36" s="46"/>
      <c r="AB36" s="3">
        <v>2.5</v>
      </c>
      <c r="AC36" s="50">
        <v>2.5</v>
      </c>
      <c r="AD36" s="47"/>
      <c r="AE36" s="46"/>
      <c r="AF36" s="4">
        <v>2.5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WaxtHKNll/xswV1q94LNTcB1wOvcoCebWvWxQNXhaU4/Ij3pLq3+xbvi24M0UZu/ouf23OPRyVjMpPJOVGUyFA==" saltValue="HQyYwuCcwMMSct9uGFM1cA=="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8FAA44D7-B5AF-4E88-80FB-8FA587A1902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Z1327 - Cunnamulla 22kV (66/22kV)</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6296-718B-4232-9B70-9AAC7BE6257B}">
  <sheetPr codeName="Sheet114"/>
  <dimension ref="A1:AK53"/>
  <sheetViews>
    <sheetView showGridLines="0" topLeftCell="A22" zoomScale="115" zoomScaleNormal="115" workbookViewId="0">
      <selection activeCell="AK42" sqref="AK42:AK44"/>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1965</v>
      </c>
      <c r="J3" s="69"/>
      <c r="K3" s="69"/>
      <c r="L3" s="69"/>
      <c r="M3" s="69"/>
      <c r="N3" s="69"/>
      <c r="O3" s="69"/>
      <c r="P3" s="69"/>
      <c r="Q3" s="69"/>
      <c r="R3" s="69"/>
      <c r="S3" s="69"/>
      <c r="T3"/>
      <c r="U3"/>
      <c r="V3" s="71" t="s">
        <v>645</v>
      </c>
      <c r="W3" s="69"/>
      <c r="X3"/>
      <c r="Y3" s="72" t="s">
        <v>736</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1966</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1967</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4.4000000000000004</v>
      </c>
      <c r="K26" s="46"/>
      <c r="L26" s="81">
        <v>4.4000000000000004</v>
      </c>
      <c r="M26" s="46"/>
      <c r="N26" s="81">
        <v>4.4000000000000004</v>
      </c>
      <c r="O26" s="46"/>
      <c r="P26" s="81">
        <v>4.4000000000000004</v>
      </c>
      <c r="Q26" s="47"/>
      <c r="R26" s="46"/>
      <c r="S26" s="81">
        <v>4.4000000000000004</v>
      </c>
      <c r="T26" s="46"/>
      <c r="U26" s="81">
        <v>4.5</v>
      </c>
      <c r="V26" s="46"/>
      <c r="W26" s="81">
        <v>4.5</v>
      </c>
      <c r="X26" s="47"/>
      <c r="Y26" s="47"/>
      <c r="Z26" s="47"/>
      <c r="AA26" s="46"/>
      <c r="AB26" s="3">
        <v>4.5</v>
      </c>
      <c r="AC26" s="50">
        <v>4.5</v>
      </c>
      <c r="AD26" s="47"/>
      <c r="AE26" s="46"/>
      <c r="AF26" s="4">
        <v>4.5</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1.5</v>
      </c>
      <c r="K28" s="46"/>
      <c r="L28" s="81">
        <v>1.5</v>
      </c>
      <c r="M28" s="46"/>
      <c r="N28" s="81">
        <v>1.5</v>
      </c>
      <c r="O28" s="46"/>
      <c r="P28" s="81">
        <v>1.5</v>
      </c>
      <c r="Q28" s="47"/>
      <c r="R28" s="46"/>
      <c r="S28" s="81">
        <v>1.5</v>
      </c>
      <c r="T28" s="46"/>
      <c r="U28" s="81">
        <v>0.8</v>
      </c>
      <c r="V28" s="46"/>
      <c r="W28" s="81">
        <v>0.8</v>
      </c>
      <c r="X28" s="47"/>
      <c r="Y28" s="47"/>
      <c r="Z28" s="47"/>
      <c r="AA28" s="46"/>
      <c r="AB28" s="3">
        <v>0.8</v>
      </c>
      <c r="AC28" s="50">
        <v>0.8</v>
      </c>
      <c r="AD28" s="47"/>
      <c r="AE28" s="46"/>
      <c r="AF28" s="4">
        <v>0.8</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0.86299999999999999</v>
      </c>
      <c r="K31" s="46"/>
      <c r="L31" s="83">
        <v>0.86299999999999999</v>
      </c>
      <c r="M31" s="46"/>
      <c r="N31" s="83">
        <v>0.86299999999999999</v>
      </c>
      <c r="O31" s="46"/>
      <c r="P31" s="83">
        <v>0.86299999999999999</v>
      </c>
      <c r="Q31" s="47"/>
      <c r="R31" s="46"/>
      <c r="S31" s="83">
        <v>0.86299999999999999</v>
      </c>
      <c r="T31" s="46"/>
      <c r="U31" s="83">
        <v>0.86299999999999999</v>
      </c>
      <c r="V31" s="46"/>
      <c r="W31" s="83">
        <v>0.86299999999999999</v>
      </c>
      <c r="X31" s="47"/>
      <c r="Y31" s="47"/>
      <c r="Z31" s="47"/>
      <c r="AA31" s="46"/>
      <c r="AB31" s="7">
        <v>0.86299999999999999</v>
      </c>
      <c r="AC31" s="53">
        <v>0.86299999999999999</v>
      </c>
      <c r="AD31" s="47"/>
      <c r="AE31" s="46"/>
      <c r="AF31" s="8">
        <v>0.86299999999999999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1.5</v>
      </c>
      <c r="K33" s="46"/>
      <c r="L33" s="82">
        <v>1.5</v>
      </c>
      <c r="M33" s="46"/>
      <c r="N33" s="82">
        <v>1.5</v>
      </c>
      <c r="O33" s="46"/>
      <c r="P33" s="82">
        <v>1.5</v>
      </c>
      <c r="Q33" s="47"/>
      <c r="R33" s="46"/>
      <c r="S33" s="82">
        <v>1.5</v>
      </c>
      <c r="T33" s="46"/>
      <c r="U33" s="82">
        <v>0.8</v>
      </c>
      <c r="V33" s="46"/>
      <c r="W33" s="82">
        <v>0.8</v>
      </c>
      <c r="X33" s="47"/>
      <c r="Y33" s="47"/>
      <c r="Z33" s="47"/>
      <c r="AA33" s="46"/>
      <c r="AB33" s="9">
        <v>0.8</v>
      </c>
      <c r="AC33" s="52">
        <v>0.8</v>
      </c>
      <c r="AD33" s="47"/>
      <c r="AE33" s="46"/>
      <c r="AF33" s="10">
        <v>0.8</v>
      </c>
      <c r="AG33"/>
      <c r="AH33"/>
      <c r="AI33"/>
      <c r="AJ33"/>
      <c r="AK33"/>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c r="AG34"/>
      <c r="AH34"/>
      <c r="AI34"/>
      <c r="AJ34"/>
      <c r="AK34"/>
    </row>
    <row r="35" spans="5:37" ht="20.25" customHeight="1" x14ac:dyDescent="0.25">
      <c r="E35" s="48" t="s">
        <v>663</v>
      </c>
      <c r="F35" s="47"/>
      <c r="G35" s="47"/>
      <c r="H35" s="47"/>
      <c r="I35" s="49"/>
      <c r="J35" s="80" t="s">
        <v>1968</v>
      </c>
      <c r="K35" s="46"/>
      <c r="L35" s="80" t="s">
        <v>1968</v>
      </c>
      <c r="M35" s="46"/>
      <c r="N35" s="80" t="s">
        <v>1968</v>
      </c>
      <c r="O35" s="46"/>
      <c r="P35" s="80" t="s">
        <v>1968</v>
      </c>
      <c r="Q35" s="47"/>
      <c r="R35" s="46"/>
      <c r="S35" s="80" t="s">
        <v>1968</v>
      </c>
      <c r="T35" s="46"/>
      <c r="U35" s="80" t="s">
        <v>1968</v>
      </c>
      <c r="V35" s="46"/>
      <c r="W35" s="80" t="s">
        <v>1968</v>
      </c>
      <c r="X35" s="47"/>
      <c r="Y35" s="47"/>
      <c r="Z35" s="47"/>
      <c r="AA35" s="46"/>
      <c r="AB35" s="5" t="s">
        <v>1968</v>
      </c>
      <c r="AC35" s="45" t="s">
        <v>1968</v>
      </c>
      <c r="AD35" s="47"/>
      <c r="AE35" s="46"/>
      <c r="AF35" s="6" t="s">
        <v>1968</v>
      </c>
      <c r="AG35"/>
      <c r="AH35"/>
      <c r="AI35"/>
      <c r="AJ35"/>
      <c r="AK35"/>
    </row>
    <row r="36" spans="5:37" ht="13.15" customHeight="1" x14ac:dyDescent="0.25">
      <c r="E36" s="48" t="s">
        <v>337</v>
      </c>
      <c r="F36" s="47"/>
      <c r="G36" s="47"/>
      <c r="H36" s="47"/>
      <c r="I36" s="49"/>
      <c r="J36" s="81">
        <v>1.5</v>
      </c>
      <c r="K36" s="46"/>
      <c r="L36" s="81">
        <v>1.5</v>
      </c>
      <c r="M36" s="46"/>
      <c r="N36" s="81">
        <v>1.5</v>
      </c>
      <c r="O36" s="46"/>
      <c r="P36" s="81">
        <v>1.5</v>
      </c>
      <c r="Q36" s="47"/>
      <c r="R36" s="46"/>
      <c r="S36" s="81">
        <v>1.5</v>
      </c>
      <c r="T36" s="46"/>
      <c r="U36" s="81">
        <v>0.8</v>
      </c>
      <c r="V36" s="46"/>
      <c r="W36" s="81">
        <v>0.8</v>
      </c>
      <c r="X36" s="47"/>
      <c r="Y36" s="47"/>
      <c r="Z36" s="47"/>
      <c r="AA36" s="46"/>
      <c r="AB36" s="3">
        <v>0.8</v>
      </c>
      <c r="AC36" s="50">
        <v>0.8</v>
      </c>
      <c r="AD36" s="47"/>
      <c r="AE36" s="46"/>
      <c r="AF36" s="4">
        <v>0.8</v>
      </c>
      <c r="AG36"/>
      <c r="AH36"/>
      <c r="AI36"/>
      <c r="AJ36"/>
      <c r="AK3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c r="AG37"/>
      <c r="AH37"/>
      <c r="AI37"/>
      <c r="AJ37"/>
      <c r="AK37"/>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c r="AG38"/>
      <c r="AH38"/>
      <c r="AI38"/>
      <c r="AJ38"/>
      <c r="AK38"/>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c r="AG39"/>
      <c r="AH39"/>
      <c r="AI39"/>
      <c r="AJ39"/>
      <c r="AK39"/>
    </row>
    <row r="40" spans="5:37"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c r="AG40"/>
      <c r="AH40"/>
      <c r="AI40"/>
      <c r="AJ40"/>
      <c r="AK40"/>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c r="AG41"/>
      <c r="AH41"/>
      <c r="AI41"/>
      <c r="AJ41"/>
      <c r="AK41"/>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c r="AG42"/>
      <c r="AH42"/>
      <c r="AI42"/>
      <c r="AJ42"/>
      <c r="AK42"/>
    </row>
    <row r="43" spans="5:37" ht="20.100000000000001" customHeight="1" x14ac:dyDescent="0.25">
      <c r="E43" s="48" t="s">
        <v>352</v>
      </c>
      <c r="F43" s="47"/>
      <c r="G43" s="47"/>
      <c r="H43" s="47"/>
      <c r="I43" s="49"/>
      <c r="J43" s="81">
        <v>3</v>
      </c>
      <c r="K43" s="46"/>
      <c r="L43" s="81">
        <v>3</v>
      </c>
      <c r="M43" s="46"/>
      <c r="N43" s="81">
        <v>3</v>
      </c>
      <c r="O43" s="46"/>
      <c r="P43" s="81">
        <v>3</v>
      </c>
      <c r="Q43" s="47"/>
      <c r="R43" s="46"/>
      <c r="S43" s="81">
        <v>3</v>
      </c>
      <c r="T43" s="46"/>
      <c r="U43" s="81">
        <v>3</v>
      </c>
      <c r="V43" s="46"/>
      <c r="W43" s="81">
        <v>3</v>
      </c>
      <c r="X43" s="47"/>
      <c r="Y43" s="47"/>
      <c r="Z43" s="47"/>
      <c r="AA43" s="46"/>
      <c r="AB43" s="3">
        <v>3</v>
      </c>
      <c r="AC43" s="50">
        <v>3</v>
      </c>
      <c r="AD43" s="47"/>
      <c r="AE43" s="46"/>
      <c r="AF43" s="4">
        <v>3</v>
      </c>
      <c r="AG43"/>
      <c r="AH43"/>
      <c r="AI43"/>
      <c r="AJ43"/>
      <c r="AK43"/>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G44"/>
      <c r="AH44"/>
      <c r="AI44"/>
      <c r="AJ44"/>
      <c r="AK44"/>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c r="AG45"/>
      <c r="AH45"/>
      <c r="AI45"/>
      <c r="AJ45"/>
      <c r="AK45"/>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c r="AG46"/>
      <c r="AH46"/>
      <c r="AI46"/>
      <c r="AJ46"/>
      <c r="AK4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c r="AG47"/>
      <c r="AH47"/>
      <c r="AI47"/>
      <c r="AJ47"/>
      <c r="AK47"/>
    </row>
    <row r="48" spans="5:37"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c r="AG48"/>
      <c r="AH48"/>
      <c r="AI48"/>
      <c r="AJ48"/>
      <c r="AK48"/>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lDhzF9UIMzyVwx4J3DxrbGryaK+B8hgB/TG7AVLg1Pr1NL/kNx6FylOMzNAg+R7/BLAcv656OAfXIeK3zMGgw==" saltValue="vFVdb9zX1qY/ogGoMRIWNA=="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EC89BA3B-D92D-4779-869F-DAAB1AB0620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Z1350 - Gooburrum 3.3kV (66/3.3kV)</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583EB-6790-4AE0-8327-780282C1E706}">
  <sheetPr codeName="Sheet122"/>
  <dimension ref="A1:AJ53"/>
  <sheetViews>
    <sheetView showGridLines="0" topLeftCell="A13" workbookViewId="0">
      <selection activeCell="AF44" sqref="A41:AF44"/>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1969</v>
      </c>
      <c r="J3" s="69"/>
      <c r="K3" s="69"/>
      <c r="L3" s="69"/>
      <c r="M3" s="69"/>
      <c r="N3" s="69"/>
      <c r="O3" s="69"/>
      <c r="P3" s="69"/>
      <c r="Q3" s="69"/>
      <c r="R3" s="69"/>
      <c r="S3" s="69"/>
      <c r="T3"/>
      <c r="U3"/>
      <c r="V3" s="71" t="s">
        <v>645</v>
      </c>
      <c r="W3" s="69"/>
      <c r="X3"/>
      <c r="Y3" s="72" t="s">
        <v>736</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1970</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1971</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3</v>
      </c>
      <c r="K26" s="46"/>
      <c r="L26" s="81">
        <v>3</v>
      </c>
      <c r="M26" s="46"/>
      <c r="N26" s="81">
        <v>3</v>
      </c>
      <c r="O26" s="46"/>
      <c r="P26" s="81">
        <v>3</v>
      </c>
      <c r="Q26" s="47"/>
      <c r="R26" s="46"/>
      <c r="S26" s="81">
        <v>3</v>
      </c>
      <c r="T26" s="46"/>
      <c r="U26" s="81">
        <v>3</v>
      </c>
      <c r="V26" s="46"/>
      <c r="W26" s="81">
        <v>3</v>
      </c>
      <c r="X26" s="47"/>
      <c r="Y26" s="47"/>
      <c r="Z26" s="47"/>
      <c r="AA26" s="46"/>
      <c r="AB26" s="3">
        <v>3</v>
      </c>
      <c r="AC26" s="50">
        <v>3</v>
      </c>
      <c r="AD26" s="47"/>
      <c r="AE26" s="46"/>
      <c r="AF26" s="4">
        <v>3</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1.2</v>
      </c>
      <c r="K28" s="46"/>
      <c r="L28" s="81">
        <v>1.2</v>
      </c>
      <c r="M28" s="46"/>
      <c r="N28" s="81">
        <v>1.2</v>
      </c>
      <c r="O28" s="46"/>
      <c r="P28" s="81">
        <v>1.2</v>
      </c>
      <c r="Q28" s="47"/>
      <c r="R28" s="46"/>
      <c r="S28" s="81">
        <v>1.2</v>
      </c>
      <c r="T28" s="46"/>
      <c r="U28" s="81">
        <v>0.9</v>
      </c>
      <c r="V28" s="46"/>
      <c r="W28" s="81">
        <v>0.9</v>
      </c>
      <c r="X28" s="47"/>
      <c r="Y28" s="47"/>
      <c r="Z28" s="47"/>
      <c r="AA28" s="46"/>
      <c r="AB28" s="3">
        <v>0.9</v>
      </c>
      <c r="AC28" s="50">
        <v>0.9</v>
      </c>
      <c r="AD28" s="47"/>
      <c r="AE28" s="46"/>
      <c r="AF28" s="4">
        <v>0.9</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0.82099999999999995</v>
      </c>
      <c r="K31" s="46"/>
      <c r="L31" s="83">
        <v>0.82099999999999995</v>
      </c>
      <c r="M31" s="46"/>
      <c r="N31" s="83">
        <v>0.82099999999999995</v>
      </c>
      <c r="O31" s="46"/>
      <c r="P31" s="83">
        <v>0.82099999999999995</v>
      </c>
      <c r="Q31" s="47"/>
      <c r="R31" s="46"/>
      <c r="S31" s="83">
        <v>0.82099999999999995</v>
      </c>
      <c r="T31" s="46"/>
      <c r="U31" s="83">
        <v>0.82199999999999995</v>
      </c>
      <c r="V31" s="46"/>
      <c r="W31" s="83">
        <v>0.82199999999999995</v>
      </c>
      <c r="X31" s="47"/>
      <c r="Y31" s="47"/>
      <c r="Z31" s="47"/>
      <c r="AA31" s="46"/>
      <c r="AB31" s="7">
        <v>0.82199999999999995</v>
      </c>
      <c r="AC31" s="53">
        <v>0.82199999999999995</v>
      </c>
      <c r="AD31" s="47"/>
      <c r="AE31" s="46"/>
      <c r="AF31" s="8">
        <v>0.82199999999999995</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1:32" ht="13.15" customHeight="1" x14ac:dyDescent="0.25">
      <c r="A33"/>
      <c r="B33"/>
      <c r="C33"/>
      <c r="D33"/>
      <c r="E33" s="51" t="s">
        <v>331</v>
      </c>
      <c r="F33" s="47"/>
      <c r="G33" s="47"/>
      <c r="H33" s="47"/>
      <c r="I33" s="49"/>
      <c r="J33" s="82">
        <v>1.2</v>
      </c>
      <c r="K33" s="46"/>
      <c r="L33" s="82">
        <v>1.2</v>
      </c>
      <c r="M33" s="46"/>
      <c r="N33" s="82">
        <v>1.2</v>
      </c>
      <c r="O33" s="46"/>
      <c r="P33" s="82">
        <v>1.2</v>
      </c>
      <c r="Q33" s="47"/>
      <c r="R33" s="46"/>
      <c r="S33" s="82">
        <v>1.2</v>
      </c>
      <c r="T33" s="46"/>
      <c r="U33" s="82">
        <v>0.9</v>
      </c>
      <c r="V33" s="46"/>
      <c r="W33" s="82">
        <v>0.9</v>
      </c>
      <c r="X33" s="47"/>
      <c r="Y33" s="47"/>
      <c r="Z33" s="47"/>
      <c r="AA33" s="46"/>
      <c r="AB33" s="9">
        <v>0.9</v>
      </c>
      <c r="AC33" s="52">
        <v>0.9</v>
      </c>
      <c r="AD33" s="47"/>
      <c r="AE33" s="46"/>
      <c r="AF33" s="10">
        <v>0.9</v>
      </c>
    </row>
    <row r="34" spans="1:32" ht="20.25" customHeight="1" x14ac:dyDescent="0.25">
      <c r="A34"/>
      <c r="B34"/>
      <c r="C34"/>
      <c r="D34"/>
      <c r="E34" s="48" t="s">
        <v>662</v>
      </c>
      <c r="F34" s="47"/>
      <c r="G34" s="47"/>
      <c r="H34" s="47"/>
      <c r="I34" s="49"/>
      <c r="J34" s="80">
        <v>0.1</v>
      </c>
      <c r="K34" s="46"/>
      <c r="L34" s="80">
        <v>0.1</v>
      </c>
      <c r="M34" s="46"/>
      <c r="N34" s="80">
        <v>0.1</v>
      </c>
      <c r="O34" s="46"/>
      <c r="P34" s="80">
        <v>0.1</v>
      </c>
      <c r="Q34" s="47"/>
      <c r="R34" s="46"/>
      <c r="S34" s="80">
        <v>0.1</v>
      </c>
      <c r="T34" s="46"/>
      <c r="U34" s="80">
        <v>0</v>
      </c>
      <c r="V34" s="46"/>
      <c r="W34" s="80">
        <v>0</v>
      </c>
      <c r="X34" s="47"/>
      <c r="Y34" s="47"/>
      <c r="Z34" s="47"/>
      <c r="AA34" s="46"/>
      <c r="AB34" s="5">
        <v>0</v>
      </c>
      <c r="AC34" s="45">
        <v>0</v>
      </c>
      <c r="AD34" s="47"/>
      <c r="AE34" s="46"/>
      <c r="AF34" s="6">
        <v>0</v>
      </c>
    </row>
    <row r="35" spans="1:32" ht="20.25" customHeight="1" x14ac:dyDescent="0.25">
      <c r="A35"/>
      <c r="B35"/>
      <c r="C35"/>
      <c r="D35"/>
      <c r="E35" s="48" t="s">
        <v>663</v>
      </c>
      <c r="F35" s="47"/>
      <c r="G35" s="47"/>
      <c r="H35" s="47"/>
      <c r="I35" s="49"/>
      <c r="J35" s="80" t="s">
        <v>1972</v>
      </c>
      <c r="K35" s="46"/>
      <c r="L35" s="80" t="s">
        <v>1972</v>
      </c>
      <c r="M35" s="46"/>
      <c r="N35" s="80" t="s">
        <v>1972</v>
      </c>
      <c r="O35" s="46"/>
      <c r="P35" s="80" t="s">
        <v>1972</v>
      </c>
      <c r="Q35" s="47"/>
      <c r="R35" s="46"/>
      <c r="S35" s="80" t="s">
        <v>1972</v>
      </c>
      <c r="T35" s="46"/>
      <c r="U35" s="80" t="s">
        <v>1972</v>
      </c>
      <c r="V35" s="46"/>
      <c r="W35" s="80" t="s">
        <v>1972</v>
      </c>
      <c r="X35" s="47"/>
      <c r="Y35" s="47"/>
      <c r="Z35" s="47"/>
      <c r="AA35" s="46"/>
      <c r="AB35" s="5" t="s">
        <v>1972</v>
      </c>
      <c r="AC35" s="45" t="s">
        <v>1972</v>
      </c>
      <c r="AD35" s="47"/>
      <c r="AE35" s="46"/>
      <c r="AF35" s="6" t="s">
        <v>1972</v>
      </c>
    </row>
    <row r="36" spans="1:32" ht="13.15" customHeight="1" x14ac:dyDescent="0.25">
      <c r="A36"/>
      <c r="B36"/>
      <c r="C36"/>
      <c r="D36"/>
      <c r="E36" s="48" t="s">
        <v>337</v>
      </c>
      <c r="F36" s="47"/>
      <c r="G36" s="47"/>
      <c r="H36" s="47"/>
      <c r="I36" s="49"/>
      <c r="J36" s="81">
        <v>1.2</v>
      </c>
      <c r="K36" s="46"/>
      <c r="L36" s="81">
        <v>1.2</v>
      </c>
      <c r="M36" s="46"/>
      <c r="N36" s="81">
        <v>1.2</v>
      </c>
      <c r="O36" s="46"/>
      <c r="P36" s="81">
        <v>1.2</v>
      </c>
      <c r="Q36" s="47"/>
      <c r="R36" s="46"/>
      <c r="S36" s="81">
        <v>1.2</v>
      </c>
      <c r="T36" s="46"/>
      <c r="U36" s="81">
        <v>0.9</v>
      </c>
      <c r="V36" s="46"/>
      <c r="W36" s="81">
        <v>0.9</v>
      </c>
      <c r="X36" s="47"/>
      <c r="Y36" s="47"/>
      <c r="Z36" s="47"/>
      <c r="AA36" s="46"/>
      <c r="AB36" s="3">
        <v>0.9</v>
      </c>
      <c r="AC36" s="50">
        <v>0.9</v>
      </c>
      <c r="AD36" s="47"/>
      <c r="AE36" s="46"/>
      <c r="AF36" s="4">
        <v>0.9</v>
      </c>
    </row>
    <row r="37" spans="1:32" x14ac:dyDescent="0.25">
      <c r="A37"/>
      <c r="B37"/>
      <c r="C37"/>
      <c r="D37"/>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1:32" ht="20.25" customHeight="1" x14ac:dyDescent="0.25">
      <c r="A38"/>
      <c r="B38"/>
      <c r="C38"/>
      <c r="D38"/>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1:32" x14ac:dyDescent="0.25">
      <c r="A39"/>
      <c r="B39"/>
      <c r="C39"/>
      <c r="D39"/>
      <c r="E39" s="48" t="s">
        <v>344</v>
      </c>
      <c r="F39" s="47"/>
      <c r="G39" s="47"/>
      <c r="H39" s="47"/>
      <c r="I39" s="49"/>
      <c r="J39" s="81">
        <v>3</v>
      </c>
      <c r="K39" s="46"/>
      <c r="L39" s="81">
        <v>3</v>
      </c>
      <c r="M39" s="46"/>
      <c r="N39" s="81">
        <v>3</v>
      </c>
      <c r="O39" s="46"/>
      <c r="P39" s="81">
        <v>3</v>
      </c>
      <c r="Q39" s="47"/>
      <c r="R39" s="46"/>
      <c r="S39" s="81">
        <v>3</v>
      </c>
      <c r="T39" s="46"/>
      <c r="U39" s="81">
        <v>3</v>
      </c>
      <c r="V39" s="46"/>
      <c r="W39" s="81">
        <v>3</v>
      </c>
      <c r="X39" s="47"/>
      <c r="Y39" s="47"/>
      <c r="Z39" s="47"/>
      <c r="AA39" s="46"/>
      <c r="AB39" s="3">
        <v>3</v>
      </c>
      <c r="AC39" s="50">
        <v>3</v>
      </c>
      <c r="AD39" s="47"/>
      <c r="AE39" s="46"/>
      <c r="AF39" s="4">
        <v>3</v>
      </c>
    </row>
    <row r="40" spans="1:32" x14ac:dyDescent="0.25">
      <c r="A40"/>
      <c r="B40"/>
      <c r="C40"/>
      <c r="D40"/>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1:32" x14ac:dyDescent="0.25">
      <c r="A41"/>
      <c r="B41"/>
      <c r="C41"/>
      <c r="D41"/>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1:32" x14ac:dyDescent="0.25">
      <c r="A42"/>
      <c r="B42"/>
      <c r="C42"/>
      <c r="D42"/>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1:32" ht="20.100000000000001" customHeight="1" x14ac:dyDescent="0.25">
      <c r="A43"/>
      <c r="B43"/>
      <c r="C43"/>
      <c r="D43"/>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1:32" ht="20.100000000000001" customHeight="1" x14ac:dyDescent="0.25">
      <c r="A44"/>
      <c r="B44"/>
      <c r="C44"/>
      <c r="D44"/>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1:32" x14ac:dyDescent="0.25">
      <c r="A45"/>
      <c r="B45"/>
      <c r="C45"/>
      <c r="D4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1:32" x14ac:dyDescent="0.25">
      <c r="A46"/>
      <c r="B46"/>
      <c r="C46"/>
      <c r="D46"/>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1:32" ht="18" x14ac:dyDescent="0.25">
      <c r="A47"/>
      <c r="B47"/>
      <c r="C47"/>
      <c r="D47"/>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1:32" ht="15.75" thickBot="1" x14ac:dyDescent="0.3">
      <c r="A48"/>
      <c r="B48"/>
      <c r="C48"/>
      <c r="D48"/>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4o8KJVotL4AN4KAnwrc1d+ePuaeO4Z3YrNY9CUi7IqpdiLwppPy9ojtCSLFQGiZn6e1HHfNalnew50vw2JPziA==" saltValue="XaKl8osqHP5KqVZoATODIQ=="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8B7E832F-238B-4D79-A840-3BB54E5716A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Z300 - Monduran Dam DNR (66/3.3kV)</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AJ53"/>
  <sheetViews>
    <sheetView showGridLines="0" topLeftCell="A31" zoomScale="145" zoomScaleNormal="145" workbookViewId="0">
      <selection activeCell="AF44" sqref="E41: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1973</v>
      </c>
      <c r="J3" s="69"/>
      <c r="K3" s="69"/>
      <c r="L3" s="69"/>
      <c r="M3" s="69"/>
      <c r="N3" s="69"/>
      <c r="O3" s="69"/>
      <c r="P3" s="69"/>
      <c r="Q3" s="69"/>
      <c r="R3" s="69"/>
      <c r="S3" s="69"/>
      <c r="V3" s="71" t="s">
        <v>645</v>
      </c>
      <c r="W3" s="69"/>
      <c r="Y3" s="72" t="s">
        <v>1876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1974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1975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33</v>
      </c>
      <c r="K26" s="46"/>
      <c r="L26" s="81">
        <v>33</v>
      </c>
      <c r="M26" s="46"/>
      <c r="N26" s="81">
        <v>33</v>
      </c>
      <c r="O26" s="46"/>
      <c r="P26" s="81">
        <v>33</v>
      </c>
      <c r="Q26" s="47"/>
      <c r="R26" s="46"/>
      <c r="S26" s="81">
        <v>33</v>
      </c>
      <c r="T26" s="46"/>
      <c r="U26" s="81">
        <v>33</v>
      </c>
      <c r="V26" s="46"/>
      <c r="W26" s="81">
        <v>33</v>
      </c>
      <c r="X26" s="47"/>
      <c r="Y26" s="47"/>
      <c r="Z26" s="47"/>
      <c r="AA26" s="46"/>
      <c r="AB26" s="3">
        <v>33</v>
      </c>
      <c r="AC26" s="50">
        <v>33</v>
      </c>
      <c r="AD26" s="47"/>
      <c r="AE26" s="46"/>
      <c r="AF26" s="4">
        <v>33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14.5</v>
      </c>
      <c r="K28" s="46"/>
      <c r="L28" s="81">
        <v>14.5</v>
      </c>
      <c r="M28" s="46"/>
      <c r="N28" s="81">
        <v>14.5</v>
      </c>
      <c r="O28" s="46"/>
      <c r="P28" s="81">
        <v>14.5</v>
      </c>
      <c r="Q28" s="47"/>
      <c r="R28" s="46"/>
      <c r="S28" s="81">
        <v>14.5</v>
      </c>
      <c r="T28" s="46"/>
      <c r="U28" s="81">
        <v>19.7</v>
      </c>
      <c r="V28" s="46"/>
      <c r="W28" s="81">
        <v>19.7</v>
      </c>
      <c r="X28" s="47"/>
      <c r="Y28" s="47"/>
      <c r="Z28" s="47"/>
      <c r="AA28" s="46"/>
      <c r="AB28" s="3">
        <v>19.7</v>
      </c>
      <c r="AC28" s="50">
        <v>19.7</v>
      </c>
      <c r="AD28" s="47"/>
      <c r="AE28" s="46"/>
      <c r="AF28" s="4">
        <v>19.7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13.9</v>
      </c>
      <c r="K33" s="46"/>
      <c r="L33" s="82">
        <v>13.9</v>
      </c>
      <c r="M33" s="46"/>
      <c r="N33" s="82">
        <v>13.9</v>
      </c>
      <c r="O33" s="46"/>
      <c r="P33" s="82">
        <v>13.9</v>
      </c>
      <c r="Q33" s="47"/>
      <c r="R33" s="46"/>
      <c r="S33" s="82">
        <v>13.9</v>
      </c>
      <c r="T33" s="46"/>
      <c r="U33" s="82">
        <v>18.7</v>
      </c>
      <c r="V33" s="46"/>
      <c r="W33" s="82">
        <v>18.7</v>
      </c>
      <c r="X33" s="47"/>
      <c r="Y33" s="47"/>
      <c r="Z33" s="47"/>
      <c r="AA33" s="46"/>
      <c r="AB33" s="9">
        <v>18.7</v>
      </c>
      <c r="AC33" s="52">
        <v>18.7</v>
      </c>
      <c r="AD33" s="47"/>
      <c r="AE33" s="46"/>
      <c r="AF33" s="10">
        <v>18.7</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0.9</v>
      </c>
      <c r="V34" s="46"/>
      <c r="W34" s="80">
        <v>0.9</v>
      </c>
      <c r="X34" s="47"/>
      <c r="Y34" s="47"/>
      <c r="Z34" s="47"/>
      <c r="AA34" s="46"/>
      <c r="AB34" s="5">
        <v>0.9</v>
      </c>
      <c r="AC34" s="45">
        <v>0.9</v>
      </c>
      <c r="AD34" s="47"/>
      <c r="AE34" s="46"/>
      <c r="AF34" s="6">
        <v>0.9</v>
      </c>
    </row>
    <row r="35" spans="5:32"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2" ht="13.15" customHeight="1" x14ac:dyDescent="0.25">
      <c r="E36" s="48" t="s">
        <v>337</v>
      </c>
      <c r="F36" s="47"/>
      <c r="G36" s="47"/>
      <c r="H36" s="47"/>
      <c r="I36" s="49"/>
      <c r="J36" s="81">
        <v>13.9</v>
      </c>
      <c r="K36" s="46"/>
      <c r="L36" s="81">
        <v>13.9</v>
      </c>
      <c r="M36" s="46"/>
      <c r="N36" s="81">
        <v>13.9</v>
      </c>
      <c r="O36" s="46"/>
      <c r="P36" s="81">
        <v>13.9</v>
      </c>
      <c r="Q36" s="47"/>
      <c r="R36" s="46"/>
      <c r="S36" s="81">
        <v>13.9</v>
      </c>
      <c r="T36" s="46"/>
      <c r="U36" s="81">
        <v>18.7</v>
      </c>
      <c r="V36" s="46"/>
      <c r="W36" s="81">
        <v>18.7</v>
      </c>
      <c r="X36" s="47"/>
      <c r="Y36" s="47"/>
      <c r="Z36" s="47"/>
      <c r="AA36" s="46"/>
      <c r="AB36" s="3">
        <v>18.7</v>
      </c>
      <c r="AC36" s="50">
        <v>18.7</v>
      </c>
      <c r="AD36" s="47"/>
      <c r="AE36" s="46"/>
      <c r="AF36" s="4">
        <v>18.7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2" x14ac:dyDescent="0.25">
      <c r="E40" s="48" t="s">
        <v>346</v>
      </c>
      <c r="F40" s="47"/>
      <c r="G40" s="47"/>
      <c r="H40" s="47"/>
      <c r="I40" s="49"/>
      <c r="J40" s="81">
        <v>2</v>
      </c>
      <c r="K40" s="46"/>
      <c r="L40" s="81">
        <v>2</v>
      </c>
      <c r="M40" s="46"/>
      <c r="N40" s="81">
        <v>2</v>
      </c>
      <c r="O40" s="46"/>
      <c r="P40" s="81">
        <v>2</v>
      </c>
      <c r="Q40" s="47"/>
      <c r="R40" s="46"/>
      <c r="S40" s="81">
        <v>2</v>
      </c>
      <c r="T40" s="46"/>
      <c r="U40" s="81">
        <v>2</v>
      </c>
      <c r="V40" s="46"/>
      <c r="W40" s="81">
        <v>2</v>
      </c>
      <c r="X40" s="47"/>
      <c r="Y40" s="47"/>
      <c r="Z40" s="47"/>
      <c r="AA40" s="46"/>
      <c r="AB40" s="3">
        <v>2</v>
      </c>
      <c r="AC40" s="50">
        <v>2</v>
      </c>
      <c r="AD40" s="47"/>
      <c r="AE40" s="46"/>
      <c r="AF40" s="4">
        <v>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t="s">
        <v>109</v>
      </c>
      <c r="K43" s="46"/>
      <c r="L43" s="81" t="s">
        <v>109</v>
      </c>
      <c r="M43" s="46"/>
      <c r="N43" s="81" t="s">
        <v>109</v>
      </c>
      <c r="O43" s="46"/>
      <c r="P43" s="81" t="s">
        <v>109</v>
      </c>
      <c r="Q43" s="47"/>
      <c r="R43" s="46"/>
      <c r="S43" s="81" t="s">
        <v>109</v>
      </c>
      <c r="T43" s="46"/>
      <c r="U43" s="81" t="s">
        <v>109</v>
      </c>
      <c r="V43" s="46"/>
      <c r="W43" s="81" t="s">
        <v>109</v>
      </c>
      <c r="X43" s="47"/>
      <c r="Y43" s="47"/>
      <c r="Z43" s="47"/>
      <c r="AA43" s="46"/>
      <c r="AB43" s="3" t="s">
        <v>109</v>
      </c>
      <c r="AC43" s="50" t="s">
        <v>109</v>
      </c>
      <c r="AD43" s="47"/>
      <c r="AE43" s="46"/>
      <c r="AF43" s="4" t="s">
        <v>109</v>
      </c>
    </row>
    <row r="44" spans="5:32" ht="20.100000000000001" customHeight="1" x14ac:dyDescent="0.25">
      <c r="E44" s="48" t="s">
        <v>310</v>
      </c>
      <c r="F44" s="47"/>
      <c r="G44" s="47"/>
      <c r="H44" s="47"/>
      <c r="I44" s="49"/>
      <c r="J44" s="81" t="s">
        <v>109</v>
      </c>
      <c r="K44" s="46"/>
      <c r="L44" s="81" t="s">
        <v>109</v>
      </c>
      <c r="M44" s="46"/>
      <c r="N44" s="81" t="s">
        <v>109</v>
      </c>
      <c r="O44" s="46"/>
      <c r="P44" s="81" t="s">
        <v>109</v>
      </c>
      <c r="Q44" s="47"/>
      <c r="R44" s="46"/>
      <c r="S44" s="81" t="s">
        <v>109</v>
      </c>
      <c r="T44" s="46"/>
      <c r="U44" s="81" t="s">
        <v>109</v>
      </c>
      <c r="V44" s="46"/>
      <c r="W44" s="81" t="s">
        <v>109</v>
      </c>
      <c r="X44" s="47"/>
      <c r="Y44" s="47"/>
      <c r="Z44" s="47"/>
      <c r="AA44" s="46"/>
      <c r="AB44" s="3" t="s">
        <v>109</v>
      </c>
      <c r="AC44" s="50" t="s">
        <v>109</v>
      </c>
      <c r="AD44" s="47"/>
      <c r="AE44" s="46"/>
      <c r="AF44" s="4" t="s">
        <v>109</v>
      </c>
    </row>
    <row r="45" spans="5:32" x14ac:dyDescent="0.25">
      <c r="E45" s="48" t="s">
        <v>355</v>
      </c>
      <c r="F45" s="47"/>
      <c r="G45" s="47"/>
      <c r="H45" s="47"/>
      <c r="I45" s="49"/>
      <c r="J45" s="81">
        <v>10.9</v>
      </c>
      <c r="K45" s="46"/>
      <c r="L45" s="81">
        <v>10.9</v>
      </c>
      <c r="M45" s="46"/>
      <c r="N45" s="81">
        <v>10.9</v>
      </c>
      <c r="O45" s="46"/>
      <c r="P45" s="81">
        <v>10.9</v>
      </c>
      <c r="Q45" s="47"/>
      <c r="R45" s="46"/>
      <c r="S45" s="81">
        <v>10.9</v>
      </c>
      <c r="T45" s="46"/>
      <c r="U45" s="81">
        <v>15.7</v>
      </c>
      <c r="V45" s="46"/>
      <c r="W45" s="81">
        <v>15.7</v>
      </c>
      <c r="X45" s="47"/>
      <c r="Y45" s="47"/>
      <c r="Z45" s="47"/>
      <c r="AA45" s="46"/>
      <c r="AB45" s="3">
        <v>15.7</v>
      </c>
      <c r="AC45" s="50">
        <v>15.7</v>
      </c>
      <c r="AD45" s="47"/>
      <c r="AE45" s="46"/>
      <c r="AF45" s="4">
        <v>15.7</v>
      </c>
    </row>
    <row r="46" spans="5:32" x14ac:dyDescent="0.25">
      <c r="E46" s="48" t="s">
        <v>357</v>
      </c>
      <c r="F46" s="47"/>
      <c r="G46" s="47"/>
      <c r="H46" s="47"/>
      <c r="I46" s="49"/>
      <c r="J46" s="81">
        <v>10.9</v>
      </c>
      <c r="K46" s="46"/>
      <c r="L46" s="81">
        <v>10.9</v>
      </c>
      <c r="M46" s="46"/>
      <c r="N46" s="81">
        <v>10.9</v>
      </c>
      <c r="O46" s="46"/>
      <c r="P46" s="81">
        <v>10.9</v>
      </c>
      <c r="Q46" s="47"/>
      <c r="R46" s="46"/>
      <c r="S46" s="81">
        <v>10.9</v>
      </c>
      <c r="T46" s="46"/>
      <c r="U46" s="81">
        <v>15.7</v>
      </c>
      <c r="V46" s="46"/>
      <c r="W46" s="81">
        <v>15.7</v>
      </c>
      <c r="X46" s="47"/>
      <c r="Y46" s="47"/>
      <c r="Z46" s="47"/>
      <c r="AA46" s="46"/>
      <c r="AB46" s="3">
        <v>15.7</v>
      </c>
      <c r="AC46" s="50">
        <v>15.7</v>
      </c>
      <c r="AD46" s="47"/>
      <c r="AE46" s="46"/>
      <c r="AF46" s="4">
        <v>15.7</v>
      </c>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yUC1Mn+xWaOr+W/+IdGLgs7pNjK7ToKLtiz6I+Mc0t+cZM4n7MQ9muDZAtTe8hXqPGtodWm1uRdEHIsajeuaw==" saltValue="hT1qvLDQhjWVfKDO6F26v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8051CB8-5863-4C2B-8363-0EF821975DE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Z454 - Waggamba 132/66kV (66/66kV)</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50BE2-3DCC-45C8-BFA2-7CB0053E5F17}">
  <sheetPr codeName="Sheet168"/>
  <dimension ref="A1:AJ53"/>
  <sheetViews>
    <sheetView showGridLines="0" topLeftCell="A37" zoomScale="130" zoomScaleNormal="130" workbookViewId="0">
      <selection activeCell="E50" sqref="E50"/>
    </sheetView>
  </sheetViews>
  <sheetFormatPr defaultColWidth="9.140625" defaultRowHeight="15" x14ac:dyDescent="0.25"/>
  <cols>
    <col min="1" max="2" width="0.140625" style="17" customWidth="1"/>
    <col min="3" max="4" width="0" style="17" hidden="1" customWidth="1"/>
    <col min="5" max="5" width="13.28515625" style="17" customWidth="1"/>
    <col min="6" max="6" width="0.140625" style="17" customWidth="1"/>
    <col min="7" max="8" width="0.28515625" style="17" customWidth="1"/>
    <col min="9" max="9" width="6.28515625" style="17" customWidth="1"/>
    <col min="10" max="10" width="0.42578125" style="17" customWidth="1"/>
    <col min="11" max="11" width="6.5703125" style="17" customWidth="1"/>
    <col min="12" max="12" width="5.5703125" style="17" customWidth="1"/>
    <col min="13" max="13" width="1.42578125" style="17" customWidth="1"/>
    <col min="14" max="14" width="0.28515625" style="17" customWidth="1"/>
    <col min="15" max="15" width="6.85546875" style="17" customWidth="1"/>
    <col min="16" max="16" width="3.140625" style="17" customWidth="1"/>
    <col min="17" max="17" width="0.42578125" style="17" customWidth="1"/>
    <col min="18" max="18" width="3.5703125" style="17" customWidth="1"/>
    <col min="19" max="19" width="6.85546875" style="17" customWidth="1"/>
    <col min="20" max="20" width="0.28515625" style="17" customWidth="1"/>
    <col min="21" max="21" width="0.42578125" style="17" customWidth="1"/>
    <col min="22" max="22" width="6.7109375" style="17" customWidth="1"/>
    <col min="23" max="23" width="1.42578125" style="17" customWidth="1"/>
    <col min="24" max="24" width="0.5703125" style="17" customWidth="1"/>
    <col min="25" max="25" width="1.28515625" style="17" customWidth="1"/>
    <col min="26" max="26" width="1.5703125" style="17" customWidth="1"/>
    <col min="27" max="27" width="2.140625" style="17" customWidth="1"/>
    <col min="28" max="28" width="7" style="17" customWidth="1"/>
    <col min="29" max="29" width="0.7109375" style="17" customWidth="1"/>
    <col min="30" max="30" width="0.42578125" style="17" customWidth="1"/>
    <col min="31" max="31" width="6" style="17" customWidth="1"/>
    <col min="32" max="32" width="7" style="17" customWidth="1"/>
    <col min="33" max="33" width="0" style="17" hidden="1" customWidth="1"/>
    <col min="34" max="34" width="1.140625" style="17" customWidth="1"/>
    <col min="35" max="35" width="0" style="17" hidden="1" customWidth="1"/>
    <col min="36" max="36" width="0.42578125" style="17" customWidth="1"/>
    <col min="37" max="37" width="8.85546875" style="17" customWidth="1"/>
    <col min="38" max="16384" width="9.140625" style="17"/>
  </cols>
  <sheetData>
    <row r="1" spans="1:36" ht="18" customHeight="1" x14ac:dyDescent="0.25">
      <c r="A1"/>
      <c r="B1"/>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c r="A2"/>
      <c r="B2"/>
      <c r="C2"/>
      <c r="D2"/>
      <c r="E2"/>
      <c r="F2"/>
      <c r="G2"/>
      <c r="H2"/>
      <c r="I2"/>
      <c r="J2"/>
      <c r="K2"/>
      <c r="L2"/>
      <c r="M2"/>
      <c r="N2"/>
      <c r="O2"/>
      <c r="P2"/>
      <c r="Q2"/>
      <c r="R2"/>
      <c r="S2"/>
      <c r="T2"/>
      <c r="U2"/>
      <c r="V2"/>
      <c r="W2"/>
      <c r="X2"/>
      <c r="Y2"/>
      <c r="Z2"/>
      <c r="AA2"/>
      <c r="AB2"/>
      <c r="AC2"/>
      <c r="AD2"/>
      <c r="AE2"/>
      <c r="AF2"/>
      <c r="AG2"/>
      <c r="AH2"/>
      <c r="AI2"/>
      <c r="AJ2"/>
    </row>
    <row r="3" spans="1:36" x14ac:dyDescent="0.25">
      <c r="A3"/>
      <c r="B3" s="68" t="s">
        <v>643</v>
      </c>
      <c r="C3" s="69"/>
      <c r="D3" s="69"/>
      <c r="E3" s="69"/>
      <c r="F3" s="69"/>
      <c r="G3"/>
      <c r="H3"/>
      <c r="I3" s="70" t="s">
        <v>1976</v>
      </c>
      <c r="J3" s="69"/>
      <c r="K3" s="69"/>
      <c r="L3" s="69"/>
      <c r="M3" s="69"/>
      <c r="N3" s="69"/>
      <c r="O3" s="69"/>
      <c r="P3" s="69"/>
      <c r="Q3" s="69"/>
      <c r="R3" s="69"/>
      <c r="S3" s="69"/>
      <c r="T3"/>
      <c r="U3"/>
      <c r="V3" s="71" t="s">
        <v>645</v>
      </c>
      <c r="W3" s="69"/>
      <c r="X3"/>
      <c r="Y3" s="72" t="s">
        <v>1977</v>
      </c>
      <c r="Z3" s="69"/>
      <c r="AA3" s="69"/>
      <c r="AB3" s="69"/>
      <c r="AC3" s="69"/>
      <c r="AD3" s="69"/>
      <c r="AE3" s="69"/>
      <c r="AF3" s="69"/>
      <c r="AG3" s="69"/>
      <c r="AH3" s="69"/>
      <c r="AI3" s="69"/>
      <c r="AJ3"/>
    </row>
    <row r="4" spans="1:36" x14ac:dyDescent="0.25">
      <c r="A4"/>
      <c r="B4"/>
      <c r="C4"/>
      <c r="D4"/>
      <c r="E4"/>
      <c r="F4"/>
      <c r="G4"/>
      <c r="H4"/>
      <c r="I4" s="69"/>
      <c r="J4" s="69"/>
      <c r="K4" s="69"/>
      <c r="L4" s="69"/>
      <c r="M4" s="69"/>
      <c r="N4" s="69"/>
      <c r="O4" s="69"/>
      <c r="P4" s="69"/>
      <c r="Q4" s="69"/>
      <c r="R4" s="69"/>
      <c r="S4" s="69"/>
      <c r="T4"/>
      <c r="U4"/>
      <c r="V4" s="69"/>
      <c r="W4" s="69"/>
      <c r="X4"/>
      <c r="Y4" s="69"/>
      <c r="Z4" s="69"/>
      <c r="AA4" s="69"/>
      <c r="AB4" s="69"/>
      <c r="AC4" s="69"/>
      <c r="AD4" s="69"/>
      <c r="AE4" s="69"/>
      <c r="AF4" s="69"/>
      <c r="AG4" s="69"/>
      <c r="AH4" s="69"/>
      <c r="AI4" s="69"/>
      <c r="AJ4"/>
    </row>
    <row r="5" spans="1:36" x14ac:dyDescent="0.25">
      <c r="A5"/>
      <c r="B5"/>
      <c r="C5"/>
      <c r="D5"/>
      <c r="E5"/>
      <c r="F5"/>
      <c r="G5"/>
      <c r="H5"/>
      <c r="I5" s="69"/>
      <c r="J5" s="69"/>
      <c r="K5" s="69"/>
      <c r="L5" s="69"/>
      <c r="M5" s="69"/>
      <c r="N5" s="69"/>
      <c r="O5" s="69"/>
      <c r="P5" s="69"/>
      <c r="Q5" s="69"/>
      <c r="R5" s="69"/>
      <c r="S5" s="69"/>
      <c r="T5"/>
      <c r="U5"/>
      <c r="V5"/>
      <c r="W5"/>
      <c r="X5"/>
      <c r="Y5" s="69"/>
      <c r="Z5" s="69"/>
      <c r="AA5" s="69"/>
      <c r="AB5" s="69"/>
      <c r="AC5" s="69"/>
      <c r="AD5" s="69"/>
      <c r="AE5" s="69"/>
      <c r="AF5" s="69"/>
      <c r="AG5" s="69"/>
      <c r="AH5" s="69"/>
      <c r="AI5" s="69"/>
      <c r="AJ5"/>
    </row>
    <row r="6" spans="1:36" ht="2.1" customHeight="1" x14ac:dyDescent="0.25">
      <c r="A6"/>
      <c r="B6"/>
      <c r="C6"/>
      <c r="D6"/>
      <c r="E6"/>
      <c r="F6"/>
      <c r="G6"/>
      <c r="H6"/>
      <c r="I6"/>
      <c r="J6"/>
      <c r="K6"/>
      <c r="L6"/>
      <c r="M6"/>
      <c r="N6"/>
      <c r="O6"/>
      <c r="P6"/>
      <c r="Q6"/>
      <c r="R6"/>
      <c r="S6"/>
      <c r="T6"/>
      <c r="U6"/>
      <c r="V6"/>
      <c r="W6"/>
      <c r="X6"/>
      <c r="Y6"/>
      <c r="Z6"/>
      <c r="AA6"/>
      <c r="AB6"/>
      <c r="AC6"/>
      <c r="AD6"/>
      <c r="AE6"/>
      <c r="AF6"/>
      <c r="AG6"/>
      <c r="AH6"/>
      <c r="AI6"/>
      <c r="AJ6"/>
    </row>
    <row r="7" spans="1:36" x14ac:dyDescent="0.25">
      <c r="A7"/>
      <c r="B7" s="68" t="s">
        <v>647</v>
      </c>
      <c r="C7" s="69"/>
      <c r="D7" s="69"/>
      <c r="E7" s="69"/>
      <c r="F7" s="69"/>
      <c r="G7"/>
      <c r="H7"/>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c r="AI7"/>
      <c r="AJ7"/>
    </row>
    <row r="8" spans="1:36" x14ac:dyDescent="0.25">
      <c r="A8"/>
      <c r="B8" s="69"/>
      <c r="C8" s="69"/>
      <c r="D8" s="69"/>
      <c r="E8" s="69"/>
      <c r="F8" s="69"/>
      <c r="G8"/>
      <c r="H8"/>
      <c r="I8"/>
      <c r="J8"/>
      <c r="K8"/>
      <c r="L8"/>
      <c r="M8"/>
      <c r="N8"/>
      <c r="O8"/>
      <c r="P8"/>
      <c r="Q8"/>
      <c r="R8"/>
      <c r="S8"/>
      <c r="T8"/>
      <c r="U8"/>
      <c r="V8"/>
      <c r="W8"/>
      <c r="X8"/>
      <c r="Y8"/>
      <c r="Z8"/>
      <c r="AA8"/>
      <c r="AB8"/>
      <c r="AC8"/>
      <c r="AD8"/>
      <c r="AE8"/>
      <c r="AF8"/>
      <c r="AG8"/>
      <c r="AH8"/>
      <c r="AI8"/>
      <c r="AJ8"/>
    </row>
    <row r="9" spans="1:36" x14ac:dyDescent="0.25">
      <c r="A9"/>
      <c r="B9" s="69"/>
      <c r="C9" s="69"/>
      <c r="D9" s="69"/>
      <c r="E9" s="69"/>
      <c r="F9" s="69"/>
      <c r="G9"/>
      <c r="H9"/>
      <c r="I9" s="77" t="s">
        <v>1978</v>
      </c>
      <c r="J9" s="69"/>
      <c r="K9" s="69"/>
      <c r="L9" s="69"/>
      <c r="M9" s="69"/>
      <c r="N9" s="69"/>
      <c r="O9" s="69"/>
      <c r="P9" s="69"/>
      <c r="Q9" s="69"/>
      <c r="R9" s="69"/>
      <c r="S9" s="69"/>
      <c r="T9" s="69"/>
      <c r="U9" s="69"/>
      <c r="V9" s="69"/>
      <c r="W9" s="69"/>
      <c r="X9" s="69"/>
      <c r="Y9" s="69"/>
      <c r="Z9" s="69"/>
      <c r="AA9" s="69"/>
      <c r="AB9" s="69"/>
      <c r="AC9" s="69"/>
      <c r="AD9" s="69"/>
      <c r="AE9" s="69"/>
      <c r="AF9" s="69"/>
      <c r="AG9" s="69"/>
      <c r="AH9" s="69"/>
      <c r="AI9"/>
      <c r="AJ9"/>
    </row>
    <row r="10" spans="1:36" ht="11.45" customHeight="1" x14ac:dyDescent="0.25">
      <c r="A10"/>
      <c r="B10"/>
      <c r="C10"/>
      <c r="D10"/>
      <c r="E10"/>
      <c r="F10"/>
      <c r="G10"/>
      <c r="H10"/>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c r="AJ10"/>
    </row>
    <row r="11" spans="1:36" ht="1.7" customHeight="1"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row>
    <row r="12" spans="1:36" ht="12" customHeight="1" x14ac:dyDescent="0.25">
      <c r="A12"/>
      <c r="B12"/>
      <c r="C12"/>
      <c r="D12"/>
      <c r="E12"/>
      <c r="F12"/>
      <c r="G12"/>
      <c r="H12"/>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c r="AJ12"/>
    </row>
    <row r="13" spans="1:36" ht="3.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row>
    <row r="14" spans="1:36" ht="14.1" customHeight="1" x14ac:dyDescent="0.25">
      <c r="A14" s="68" t="s">
        <v>651</v>
      </c>
      <c r="B14" s="69"/>
      <c r="C14" s="69"/>
      <c r="D14" s="69"/>
      <c r="E14" s="69"/>
      <c r="F14"/>
      <c r="G14"/>
      <c r="H14"/>
      <c r="I14" s="77" t="s">
        <v>1979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c r="AJ14"/>
    </row>
    <row r="15" spans="1:36" ht="7.35" customHeight="1"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row>
    <row r="16" spans="1:36" ht="13.5" customHeight="1" x14ac:dyDescent="0.25">
      <c r="A16"/>
      <c r="B16"/>
      <c r="C16"/>
      <c r="D16" s="68" t="s">
        <v>653</v>
      </c>
      <c r="E16" s="69"/>
      <c r="F16" s="69"/>
      <c r="G16" s="69"/>
      <c r="H16" s="69"/>
      <c r="I16" s="69"/>
      <c r="J16" s="69"/>
      <c r="K16" s="69"/>
      <c r="L16" s="69"/>
      <c r="M16"/>
      <c r="N16"/>
      <c r="O16" s="73" t="s">
        <v>1980</v>
      </c>
      <c r="P16" s="69"/>
      <c r="Q16" s="69"/>
      <c r="R16" s="69"/>
      <c r="S16" s="69"/>
      <c r="T16" s="69"/>
      <c r="U16" s="69"/>
      <c r="V16" s="69"/>
      <c r="W16" s="69"/>
      <c r="X16" s="69"/>
      <c r="Y16" s="69"/>
      <c r="Z16"/>
      <c r="AA16"/>
      <c r="AB16"/>
      <c r="AC16"/>
      <c r="AD16"/>
      <c r="AE16"/>
      <c r="AF16"/>
      <c r="AG16"/>
      <c r="AH16"/>
      <c r="AI16"/>
      <c r="AJ16"/>
    </row>
    <row r="17" spans="4:32" ht="0.75" customHeight="1" x14ac:dyDescent="0.25">
      <c r="D17" s="69"/>
      <c r="E17" s="69"/>
      <c r="F17" s="69"/>
      <c r="G17" s="69"/>
      <c r="H17" s="69"/>
      <c r="I17" s="69"/>
      <c r="J17" s="69"/>
      <c r="K17" s="69"/>
      <c r="L17" s="69"/>
      <c r="M17"/>
      <c r="N17"/>
      <c r="O17"/>
      <c r="P17"/>
      <c r="Q17"/>
      <c r="R17"/>
      <c r="S17"/>
      <c r="T17"/>
      <c r="U17"/>
      <c r="V17"/>
      <c r="W17"/>
      <c r="X17"/>
      <c r="Y17"/>
      <c r="Z17"/>
      <c r="AA17"/>
      <c r="AB17"/>
      <c r="AC17"/>
      <c r="AD17"/>
      <c r="AE17"/>
      <c r="AF17"/>
    </row>
    <row r="18" spans="4:32" ht="2.1" customHeight="1" x14ac:dyDescent="0.25">
      <c r="D18"/>
      <c r="E18"/>
      <c r="F18"/>
      <c r="G18"/>
      <c r="H18"/>
      <c r="I18"/>
      <c r="J18"/>
      <c r="K18"/>
      <c r="L18"/>
      <c r="M18"/>
      <c r="N18"/>
      <c r="O18"/>
      <c r="P18"/>
      <c r="Q18"/>
      <c r="R18"/>
      <c r="S18"/>
      <c r="T18"/>
      <c r="U18"/>
      <c r="V18"/>
      <c r="W18"/>
      <c r="X18"/>
      <c r="Y18"/>
      <c r="Z18"/>
      <c r="AA18"/>
      <c r="AB18"/>
      <c r="AC18"/>
      <c r="AD18"/>
      <c r="AE18"/>
      <c r="AF18"/>
    </row>
    <row r="19" spans="4:32" ht="0.95" customHeight="1" x14ac:dyDescent="0.25">
      <c r="D19"/>
      <c r="E19"/>
      <c r="F19"/>
      <c r="G19"/>
      <c r="H19"/>
      <c r="I19"/>
      <c r="J19"/>
      <c r="K19"/>
      <c r="L19"/>
      <c r="M19"/>
      <c r="N19"/>
      <c r="O19"/>
      <c r="P19"/>
      <c r="Q19"/>
      <c r="R19" s="74" t="s">
        <v>655</v>
      </c>
      <c r="S19" s="69"/>
      <c r="T19" s="69"/>
      <c r="U19" s="69"/>
      <c r="V19" s="69"/>
      <c r="W19" s="69"/>
      <c r="X19" s="69"/>
      <c r="Y19" s="69"/>
      <c r="Z19" s="69"/>
      <c r="AA19" s="75" t="s">
        <v>109</v>
      </c>
      <c r="AB19" s="69"/>
      <c r="AC19" s="69"/>
      <c r="AD19" s="69"/>
      <c r="AE19"/>
      <c r="AF19"/>
    </row>
    <row r="20" spans="4:32" ht="15.2" customHeight="1" x14ac:dyDescent="0.25">
      <c r="D20" s="74" t="s">
        <v>655</v>
      </c>
      <c r="E20" s="69"/>
      <c r="F20" s="69"/>
      <c r="G20" s="69"/>
      <c r="H20" s="69"/>
      <c r="I20" s="69"/>
      <c r="J20" s="69"/>
      <c r="K20" s="69"/>
      <c r="L20" s="69"/>
      <c r="M20"/>
      <c r="N20"/>
      <c r="O20" s="76" t="s">
        <v>109</v>
      </c>
      <c r="P20" s="69"/>
      <c r="Q20"/>
      <c r="R20" s="69"/>
      <c r="S20" s="69"/>
      <c r="T20" s="69"/>
      <c r="U20" s="69"/>
      <c r="V20" s="69"/>
      <c r="W20" s="69"/>
      <c r="X20" s="69"/>
      <c r="Y20" s="69"/>
      <c r="Z20" s="69"/>
      <c r="AA20" s="69"/>
      <c r="AB20" s="69"/>
      <c r="AC20" s="69"/>
      <c r="AD20" s="69"/>
      <c r="AE20"/>
      <c r="AF20"/>
    </row>
    <row r="21" spans="4:32" ht="0.95" customHeight="1" x14ac:dyDescent="0.25">
      <c r="D21" s="69"/>
      <c r="E21" s="69"/>
      <c r="F21" s="69"/>
      <c r="G21" s="69"/>
      <c r="H21" s="69"/>
      <c r="I21" s="69"/>
      <c r="J21" s="69"/>
      <c r="K21" s="69"/>
      <c r="L21" s="69"/>
      <c r="M21"/>
      <c r="N21"/>
      <c r="O21" s="69"/>
      <c r="P21" s="69"/>
      <c r="Q21"/>
      <c r="R21"/>
      <c r="S21"/>
      <c r="T21"/>
      <c r="U21"/>
      <c r="V21"/>
      <c r="W21"/>
      <c r="X21"/>
      <c r="Y21"/>
      <c r="Z21"/>
      <c r="AA21"/>
      <c r="AB21"/>
      <c r="AC21"/>
      <c r="AD21"/>
      <c r="AE21"/>
      <c r="AF21"/>
    </row>
    <row r="22" spans="4:32" ht="12.95" customHeight="1" x14ac:dyDescent="0.25">
      <c r="D22"/>
      <c r="E22"/>
      <c r="F22"/>
      <c r="G22"/>
      <c r="H22"/>
      <c r="I22"/>
      <c r="J22"/>
      <c r="K22"/>
      <c r="L22"/>
      <c r="M22"/>
      <c r="N22"/>
      <c r="O22"/>
      <c r="P22"/>
      <c r="Q22"/>
      <c r="R22"/>
      <c r="S22"/>
      <c r="T22"/>
      <c r="U22"/>
      <c r="V22"/>
      <c r="W22"/>
      <c r="X22"/>
      <c r="Y22"/>
      <c r="Z22"/>
      <c r="AA22"/>
      <c r="AB22"/>
      <c r="AC22"/>
      <c r="AD22"/>
      <c r="AE22"/>
      <c r="AF22"/>
    </row>
    <row r="23" spans="4:32" ht="2.4500000000000002" customHeight="1" thickBot="1" x14ac:dyDescent="0.3">
      <c r="D23"/>
      <c r="E23"/>
      <c r="F23"/>
      <c r="G23"/>
      <c r="H23"/>
      <c r="I23"/>
      <c r="J23"/>
      <c r="K23"/>
      <c r="L23"/>
      <c r="M23"/>
      <c r="N23"/>
      <c r="O23"/>
      <c r="P23"/>
      <c r="Q23"/>
      <c r="R23"/>
      <c r="S23"/>
      <c r="T23"/>
      <c r="U23"/>
      <c r="V23"/>
      <c r="W23"/>
      <c r="X23"/>
      <c r="Y23"/>
      <c r="Z23"/>
      <c r="AA23"/>
      <c r="AB23"/>
      <c r="AC23"/>
      <c r="AD23"/>
      <c r="AE23"/>
      <c r="AF23"/>
    </row>
    <row r="24" spans="4:32" ht="15.75" thickTop="1" x14ac:dyDescent="0.25">
      <c r="D24"/>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D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D26"/>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D27"/>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D28"/>
      <c r="E28" s="48" t="s">
        <v>321</v>
      </c>
      <c r="F28" s="47"/>
      <c r="G28" s="47"/>
      <c r="H28" s="47"/>
      <c r="I28" s="49"/>
      <c r="J28" s="81">
        <v>2.1</v>
      </c>
      <c r="K28" s="46"/>
      <c r="L28" s="81">
        <v>2.1</v>
      </c>
      <c r="M28" s="46"/>
      <c r="N28" s="81">
        <v>2.1</v>
      </c>
      <c r="O28" s="46"/>
      <c r="P28" s="81">
        <v>2.1</v>
      </c>
      <c r="Q28" s="47"/>
      <c r="R28" s="46"/>
      <c r="S28" s="81">
        <v>2.2000000000000002</v>
      </c>
      <c r="T28" s="46"/>
      <c r="U28" s="81">
        <v>1.6</v>
      </c>
      <c r="V28" s="46"/>
      <c r="W28" s="81">
        <v>1.6</v>
      </c>
      <c r="X28" s="47"/>
      <c r="Y28" s="47"/>
      <c r="Z28" s="47"/>
      <c r="AA28" s="46"/>
      <c r="AB28" s="3">
        <v>1.7</v>
      </c>
      <c r="AC28" s="50">
        <v>1.7</v>
      </c>
      <c r="AD28" s="47"/>
      <c r="AE28" s="46"/>
      <c r="AF28" s="4">
        <v>1.7</v>
      </c>
    </row>
    <row r="29" spans="4:32" ht="13.15" customHeight="1" x14ac:dyDescent="0.25">
      <c r="D29"/>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D30"/>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D31"/>
      <c r="E31" s="48" t="s">
        <v>327</v>
      </c>
      <c r="F31" s="47"/>
      <c r="G31" s="47"/>
      <c r="H31" s="47"/>
      <c r="I31" s="49"/>
      <c r="J31" s="83">
        <v>0.997</v>
      </c>
      <c r="K31" s="46"/>
      <c r="L31" s="83">
        <v>0.997</v>
      </c>
      <c r="M31" s="46"/>
      <c r="N31" s="83">
        <v>0.997</v>
      </c>
      <c r="O31" s="46"/>
      <c r="P31" s="83">
        <v>0.997</v>
      </c>
      <c r="Q31" s="47"/>
      <c r="R31" s="46"/>
      <c r="S31" s="83">
        <v>0.997</v>
      </c>
      <c r="T31" s="46"/>
      <c r="U31" s="83">
        <v>0.999</v>
      </c>
      <c r="V31" s="46"/>
      <c r="W31" s="83">
        <v>0.999</v>
      </c>
      <c r="X31" s="47"/>
      <c r="Y31" s="47"/>
      <c r="Z31" s="47"/>
      <c r="AA31" s="46"/>
      <c r="AB31" s="7">
        <v>0.999</v>
      </c>
      <c r="AC31" s="53">
        <v>0.999</v>
      </c>
      <c r="AD31" s="47"/>
      <c r="AE31" s="46"/>
      <c r="AF31" s="8">
        <v>0.999</v>
      </c>
    </row>
    <row r="32" spans="4:32" ht="13.15" customHeight="1" x14ac:dyDescent="0.25">
      <c r="D32"/>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v>
      </c>
      <c r="K33" s="46"/>
      <c r="L33" s="82">
        <v>2</v>
      </c>
      <c r="M33" s="46"/>
      <c r="N33" s="82">
        <v>2</v>
      </c>
      <c r="O33" s="46"/>
      <c r="P33" s="82">
        <v>2</v>
      </c>
      <c r="Q33" s="47"/>
      <c r="R33" s="46"/>
      <c r="S33" s="82">
        <v>2</v>
      </c>
      <c r="T33" s="46"/>
      <c r="U33" s="82">
        <v>1.5</v>
      </c>
      <c r="V33" s="46"/>
      <c r="W33" s="82">
        <v>1.5</v>
      </c>
      <c r="X33" s="47"/>
      <c r="Y33" s="47"/>
      <c r="Z33" s="47"/>
      <c r="AA33" s="46"/>
      <c r="AB33" s="9">
        <v>1.5</v>
      </c>
      <c r="AC33" s="52">
        <v>1.6</v>
      </c>
      <c r="AD33" s="47"/>
      <c r="AE33" s="46"/>
      <c r="AF33" s="10">
        <v>1.6</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1">
        <v>2</v>
      </c>
      <c r="K36" s="46"/>
      <c r="L36" s="81">
        <v>2</v>
      </c>
      <c r="M36" s="46"/>
      <c r="N36" s="81">
        <v>2</v>
      </c>
      <c r="O36" s="46"/>
      <c r="P36" s="81">
        <v>2</v>
      </c>
      <c r="Q36" s="47"/>
      <c r="R36" s="46"/>
      <c r="S36" s="81">
        <v>2</v>
      </c>
      <c r="T36" s="46"/>
      <c r="U36" s="81">
        <v>1.5</v>
      </c>
      <c r="V36" s="46"/>
      <c r="W36" s="81">
        <v>1.5</v>
      </c>
      <c r="X36" s="47"/>
      <c r="Y36" s="47"/>
      <c r="Z36" s="47"/>
      <c r="AA36" s="46"/>
      <c r="AB36" s="3">
        <v>1.5</v>
      </c>
      <c r="AC36" s="50">
        <v>1.6</v>
      </c>
      <c r="AD36" s="47"/>
      <c r="AE36" s="46"/>
      <c r="AF36" s="4">
        <v>1.6</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row>
    <row r="40" spans="5:32" x14ac:dyDescent="0.25">
      <c r="E40" s="48" t="s">
        <v>346</v>
      </c>
      <c r="F40" s="47"/>
      <c r="G40" s="47"/>
      <c r="H40" s="47"/>
      <c r="I40" s="49"/>
      <c r="J40" s="81">
        <v>4</v>
      </c>
      <c r="K40" s="46"/>
      <c r="L40" s="81">
        <v>4</v>
      </c>
      <c r="M40" s="46"/>
      <c r="N40" s="81">
        <v>4</v>
      </c>
      <c r="O40" s="46"/>
      <c r="P40" s="81">
        <v>4</v>
      </c>
      <c r="Q40" s="47"/>
      <c r="R40" s="46"/>
      <c r="S40" s="81">
        <v>4</v>
      </c>
      <c r="T40" s="46"/>
      <c r="U40" s="81">
        <v>4</v>
      </c>
      <c r="V40" s="46"/>
      <c r="W40" s="81">
        <v>4</v>
      </c>
      <c r="X40" s="47"/>
      <c r="Y40" s="47"/>
      <c r="Z40" s="47"/>
      <c r="AA40" s="46"/>
      <c r="AB40" s="3">
        <v>4</v>
      </c>
      <c r="AC40" s="50">
        <v>4</v>
      </c>
      <c r="AD40" s="47"/>
      <c r="AE40" s="46"/>
      <c r="AF40" s="4">
        <v>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ht="15.75" thickBot="1" x14ac:dyDescent="0.3">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c r="E49"/>
    </row>
    <row r="50" spans="5:5" ht="15.75" customHeight="1" thickTop="1" x14ac:dyDescent="0.25">
      <c r="E50" s="18" t="s">
        <v>667</v>
      </c>
    </row>
    <row r="51" spans="5:5" ht="2.4500000000000002" customHeight="1" x14ac:dyDescent="0.25">
      <c r="E51"/>
    </row>
    <row r="52" spans="5:5" ht="0.6" customHeight="1" x14ac:dyDescent="0.25">
      <c r="E52"/>
    </row>
    <row r="53" spans="5:5" ht="0" hidden="1" customHeight="1" x14ac:dyDescent="0.25">
      <c r="E53"/>
    </row>
  </sheetData>
  <sheetProtection algorithmName="SHA-512" hashValue="JVK3FBtiAyOk6CtJ2RxwQwqfiKokvqHbPJkvfA0P8EI4sut7Mvuar7XmvuM5qIkcNKwvIq8ikXFXucri0jo9HQ==" saltValue="8DVhYH2a4ugYnB3rJbNZpA==" spinCount="100000" sheet="1" objects="1" scenarios="1"/>
  <mergeCells count="234">
    <mergeCell ref="E44:I44"/>
    <mergeCell ref="J44:K44"/>
    <mergeCell ref="L44:M44"/>
    <mergeCell ref="N44:O44"/>
    <mergeCell ref="P44:R44"/>
    <mergeCell ref="S44:T44"/>
    <mergeCell ref="U44:V44"/>
    <mergeCell ref="W44:AA44"/>
    <mergeCell ref="AC44:AE44"/>
    <mergeCell ref="E43:I43"/>
    <mergeCell ref="J43:K43"/>
    <mergeCell ref="L43:M43"/>
    <mergeCell ref="N43:O43"/>
    <mergeCell ref="P43:R43"/>
    <mergeCell ref="S43:T43"/>
    <mergeCell ref="U43:V43"/>
    <mergeCell ref="W43:AA43"/>
    <mergeCell ref="AC43:AE43"/>
    <mergeCell ref="E48:I48"/>
    <mergeCell ref="J48:K48"/>
    <mergeCell ref="L48:M48"/>
    <mergeCell ref="N48:O48"/>
    <mergeCell ref="P48:R48"/>
    <mergeCell ref="S48:T48"/>
    <mergeCell ref="U48:V48"/>
    <mergeCell ref="W48:AA48"/>
    <mergeCell ref="AC48:AE48"/>
    <mergeCell ref="E47:I47"/>
    <mergeCell ref="J47:K47"/>
    <mergeCell ref="L47:M47"/>
    <mergeCell ref="N47:O47"/>
    <mergeCell ref="P47:R47"/>
    <mergeCell ref="S47:T47"/>
    <mergeCell ref="U47:V47"/>
    <mergeCell ref="W47:AA47"/>
    <mergeCell ref="AC47:AE47"/>
    <mergeCell ref="U45:V45"/>
    <mergeCell ref="W45:AA45"/>
    <mergeCell ref="AC45:AE45"/>
    <mergeCell ref="E46:I46"/>
    <mergeCell ref="J46:K46"/>
    <mergeCell ref="L46:M46"/>
    <mergeCell ref="N46:O46"/>
    <mergeCell ref="P46:R46"/>
    <mergeCell ref="S46:T46"/>
    <mergeCell ref="U46:V46"/>
    <mergeCell ref="E45:I45"/>
    <mergeCell ref="J45:K45"/>
    <mergeCell ref="L45:M45"/>
    <mergeCell ref="N45:O45"/>
    <mergeCell ref="P45:R45"/>
    <mergeCell ref="S45:T45"/>
    <mergeCell ref="W46:AA46"/>
    <mergeCell ref="AC46:AE46"/>
    <mergeCell ref="E42:I42"/>
    <mergeCell ref="J42:K42"/>
    <mergeCell ref="L42:M42"/>
    <mergeCell ref="N42:O42"/>
    <mergeCell ref="P42:R42"/>
    <mergeCell ref="S42:T42"/>
    <mergeCell ref="U42:V42"/>
    <mergeCell ref="W42:AA42"/>
    <mergeCell ref="AC42:AE42"/>
    <mergeCell ref="E41:I41"/>
    <mergeCell ref="J41:K41"/>
    <mergeCell ref="L41:M41"/>
    <mergeCell ref="N41:O41"/>
    <mergeCell ref="P41:R41"/>
    <mergeCell ref="S41:T41"/>
    <mergeCell ref="U41:V41"/>
    <mergeCell ref="W41:AA41"/>
    <mergeCell ref="AC41:AE41"/>
    <mergeCell ref="U39:V39"/>
    <mergeCell ref="W39:AA39"/>
    <mergeCell ref="AC39:AE39"/>
    <mergeCell ref="E40:I40"/>
    <mergeCell ref="J40:K40"/>
    <mergeCell ref="L40:M40"/>
    <mergeCell ref="N40:O40"/>
    <mergeCell ref="P40:R40"/>
    <mergeCell ref="S40:T40"/>
    <mergeCell ref="U40:V40"/>
    <mergeCell ref="E39:I39"/>
    <mergeCell ref="J39:K39"/>
    <mergeCell ref="L39:M39"/>
    <mergeCell ref="N39:O39"/>
    <mergeCell ref="P39:R39"/>
    <mergeCell ref="S39:T39"/>
    <mergeCell ref="W40:AA40"/>
    <mergeCell ref="AC40:AE40"/>
    <mergeCell ref="E38:I38"/>
    <mergeCell ref="J38:K38"/>
    <mergeCell ref="L38:M38"/>
    <mergeCell ref="N38:O38"/>
    <mergeCell ref="P38:R38"/>
    <mergeCell ref="S38:T38"/>
    <mergeCell ref="U38:V38"/>
    <mergeCell ref="W38:AA38"/>
    <mergeCell ref="AC38:AE38"/>
    <mergeCell ref="E37:I37"/>
    <mergeCell ref="J37:K37"/>
    <mergeCell ref="L37:M37"/>
    <mergeCell ref="N37:O37"/>
    <mergeCell ref="P37:R37"/>
    <mergeCell ref="S37:T37"/>
    <mergeCell ref="U37:V37"/>
    <mergeCell ref="W37:AA37"/>
    <mergeCell ref="AC37:AE37"/>
    <mergeCell ref="U35:V35"/>
    <mergeCell ref="W35:AA35"/>
    <mergeCell ref="AC35:AE35"/>
    <mergeCell ref="E36:I36"/>
    <mergeCell ref="J36:K36"/>
    <mergeCell ref="L36:M36"/>
    <mergeCell ref="N36:O36"/>
    <mergeCell ref="P36:R36"/>
    <mergeCell ref="S36:T36"/>
    <mergeCell ref="U36:V36"/>
    <mergeCell ref="E35:I35"/>
    <mergeCell ref="J35:K35"/>
    <mergeCell ref="L35:M35"/>
    <mergeCell ref="N35:O35"/>
    <mergeCell ref="P35:R35"/>
    <mergeCell ref="S35:T35"/>
    <mergeCell ref="W36:AA36"/>
    <mergeCell ref="AC36:AE36"/>
    <mergeCell ref="E34:I34"/>
    <mergeCell ref="J34:K34"/>
    <mergeCell ref="L34:M34"/>
    <mergeCell ref="N34:O34"/>
    <mergeCell ref="P34:R34"/>
    <mergeCell ref="S34:T34"/>
    <mergeCell ref="U34:V34"/>
    <mergeCell ref="W34:AA34"/>
    <mergeCell ref="AC34:AE34"/>
    <mergeCell ref="E33:I33"/>
    <mergeCell ref="J33:K33"/>
    <mergeCell ref="L33:M33"/>
    <mergeCell ref="N33:O33"/>
    <mergeCell ref="P33:R33"/>
    <mergeCell ref="S33:T33"/>
    <mergeCell ref="U33:V33"/>
    <mergeCell ref="W33:AA33"/>
    <mergeCell ref="AC33:AE33"/>
    <mergeCell ref="U31:V31"/>
    <mergeCell ref="W31:AA31"/>
    <mergeCell ref="AC31:AE31"/>
    <mergeCell ref="E32:I32"/>
    <mergeCell ref="J32:K32"/>
    <mergeCell ref="L32:M32"/>
    <mergeCell ref="N32:O32"/>
    <mergeCell ref="P32:R32"/>
    <mergeCell ref="S32:T32"/>
    <mergeCell ref="U32:V32"/>
    <mergeCell ref="E31:I31"/>
    <mergeCell ref="J31:K31"/>
    <mergeCell ref="L31:M31"/>
    <mergeCell ref="N31:O31"/>
    <mergeCell ref="P31:R31"/>
    <mergeCell ref="S31:T31"/>
    <mergeCell ref="W32:AA32"/>
    <mergeCell ref="AC32:AE32"/>
    <mergeCell ref="E30:I30"/>
    <mergeCell ref="J30:K30"/>
    <mergeCell ref="L30:M30"/>
    <mergeCell ref="N30:O30"/>
    <mergeCell ref="P30:R30"/>
    <mergeCell ref="S30:T30"/>
    <mergeCell ref="U30:V30"/>
    <mergeCell ref="W30:AA30"/>
    <mergeCell ref="AC30:AE30"/>
    <mergeCell ref="E29:I29"/>
    <mergeCell ref="J29:K29"/>
    <mergeCell ref="L29:M29"/>
    <mergeCell ref="N29:O29"/>
    <mergeCell ref="P29:R29"/>
    <mergeCell ref="S29:T29"/>
    <mergeCell ref="U29:V29"/>
    <mergeCell ref="W29:AA29"/>
    <mergeCell ref="AC29:AE29"/>
    <mergeCell ref="U27:V27"/>
    <mergeCell ref="W27:AA27"/>
    <mergeCell ref="AC27:AE27"/>
    <mergeCell ref="E28:I28"/>
    <mergeCell ref="J28:K28"/>
    <mergeCell ref="L28:M28"/>
    <mergeCell ref="N28:O28"/>
    <mergeCell ref="P28:R28"/>
    <mergeCell ref="S28:T28"/>
    <mergeCell ref="U28:V28"/>
    <mergeCell ref="E27:I27"/>
    <mergeCell ref="J27:K27"/>
    <mergeCell ref="L27:M27"/>
    <mergeCell ref="N27:O27"/>
    <mergeCell ref="P27:R27"/>
    <mergeCell ref="S27:T27"/>
    <mergeCell ref="W28:AA28"/>
    <mergeCell ref="AC28:AE28"/>
    <mergeCell ref="AC25:AE25"/>
    <mergeCell ref="E26:I26"/>
    <mergeCell ref="J26:K26"/>
    <mergeCell ref="L26:M26"/>
    <mergeCell ref="N26:O26"/>
    <mergeCell ref="P26:R26"/>
    <mergeCell ref="S26:T26"/>
    <mergeCell ref="U26:V26"/>
    <mergeCell ref="W26:AA26"/>
    <mergeCell ref="AC26:AE26"/>
    <mergeCell ref="E24:I25"/>
    <mergeCell ref="J24:T24"/>
    <mergeCell ref="U24:AF24"/>
    <mergeCell ref="J25:K25"/>
    <mergeCell ref="L25:M25"/>
    <mergeCell ref="N25:O25"/>
    <mergeCell ref="P25:R25"/>
    <mergeCell ref="S25:T25"/>
    <mergeCell ref="U25:V25"/>
    <mergeCell ref="W25:AA25"/>
    <mergeCell ref="I12:AH12"/>
    <mergeCell ref="A14:E14"/>
    <mergeCell ref="I14:AH14"/>
    <mergeCell ref="D16:L17"/>
    <mergeCell ref="O16:Y16"/>
    <mergeCell ref="R19:AD20"/>
    <mergeCell ref="D20:L21"/>
    <mergeCell ref="O20:P21"/>
    <mergeCell ref="C1:AJ1"/>
    <mergeCell ref="B3:F3"/>
    <mergeCell ref="I3:S5"/>
    <mergeCell ref="V3:W4"/>
    <mergeCell ref="Y3:AI5"/>
    <mergeCell ref="B7:F9"/>
    <mergeCell ref="I7:AH7"/>
    <mergeCell ref="I9:AH10"/>
  </mergeCells>
  <hyperlinks>
    <hyperlink ref="E50" location="INDEX!A1" display="Return to Index" xr:uid="{D9048E30-F470-40F7-B296-40A84D6902C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Z1553 - Yeppoon 11/22kv (11/22kV)</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K53"/>
  <sheetViews>
    <sheetView showGridLines="0" topLeftCell="A28" zoomScale="145" zoomScaleNormal="145" workbookViewId="0">
      <selection activeCell="AO40" sqref="AK40:AO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806</v>
      </c>
      <c r="J3" s="69"/>
      <c r="K3" s="69"/>
      <c r="L3" s="69"/>
      <c r="M3" s="69"/>
      <c r="N3" s="69"/>
      <c r="O3" s="69"/>
      <c r="P3" s="69"/>
      <c r="Q3" s="69"/>
      <c r="R3" s="69"/>
      <c r="S3" s="69"/>
      <c r="V3" s="71" t="s">
        <v>645</v>
      </c>
      <c r="W3" s="69"/>
      <c r="Y3" s="72" t="s">
        <v>807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808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809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39.799999999999997</v>
      </c>
      <c r="K26" s="46"/>
      <c r="L26" s="81">
        <v>39.799999999999997</v>
      </c>
      <c r="M26" s="46"/>
      <c r="N26" s="81">
        <v>39.799999999999997</v>
      </c>
      <c r="O26" s="46"/>
      <c r="P26" s="81">
        <v>39.799999999999997</v>
      </c>
      <c r="Q26" s="47"/>
      <c r="R26" s="46"/>
      <c r="S26" s="81">
        <v>39.799999999999997</v>
      </c>
      <c r="T26" s="46"/>
      <c r="U26" s="81">
        <v>44.4</v>
      </c>
      <c r="V26" s="46"/>
      <c r="W26" s="81">
        <v>44.4</v>
      </c>
      <c r="X26" s="47"/>
      <c r="Y26" s="47"/>
      <c r="Z26" s="47"/>
      <c r="AA26" s="46"/>
      <c r="AB26" s="3">
        <v>44.4</v>
      </c>
      <c r="AC26" s="50">
        <v>44.4</v>
      </c>
      <c r="AD26" s="47"/>
      <c r="AE26" s="46"/>
      <c r="AF26" s="4">
        <v>44.4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13.6</v>
      </c>
      <c r="K28" s="46"/>
      <c r="L28" s="81">
        <v>13.6</v>
      </c>
      <c r="M28" s="46"/>
      <c r="N28" s="81">
        <v>13.6</v>
      </c>
      <c r="O28" s="46"/>
      <c r="P28" s="81">
        <v>13.7</v>
      </c>
      <c r="Q28" s="47"/>
      <c r="R28" s="46"/>
      <c r="S28" s="81">
        <v>13.9</v>
      </c>
      <c r="T28" s="46"/>
      <c r="U28" s="81">
        <v>10.3</v>
      </c>
      <c r="V28" s="46"/>
      <c r="W28" s="81">
        <v>10.3</v>
      </c>
      <c r="X28" s="47"/>
      <c r="Y28" s="47"/>
      <c r="Z28" s="47"/>
      <c r="AA28" s="46"/>
      <c r="AB28" s="3">
        <v>10.3</v>
      </c>
      <c r="AC28" s="50">
        <v>10.3</v>
      </c>
      <c r="AD28" s="47"/>
      <c r="AE28" s="46"/>
      <c r="AF28" s="4">
        <v>10.4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E32" s="48" t="s">
        <v>329</v>
      </c>
      <c r="F32" s="47"/>
      <c r="G32" s="47"/>
      <c r="H32" s="47"/>
      <c r="I32" s="49"/>
      <c r="J32" s="81">
        <v>22.4</v>
      </c>
      <c r="K32" s="46"/>
      <c r="L32" s="81">
        <v>22.4</v>
      </c>
      <c r="M32" s="46"/>
      <c r="N32" s="81">
        <v>22.4</v>
      </c>
      <c r="O32" s="46"/>
      <c r="P32" s="81">
        <v>22.4</v>
      </c>
      <c r="Q32" s="47"/>
      <c r="R32" s="46"/>
      <c r="S32" s="81">
        <v>22.4</v>
      </c>
      <c r="T32" s="46"/>
      <c r="U32" s="81">
        <v>23.9</v>
      </c>
      <c r="V32" s="46"/>
      <c r="W32" s="81">
        <v>23.9</v>
      </c>
      <c r="X32" s="47"/>
      <c r="Y32" s="47"/>
      <c r="Z32" s="47"/>
      <c r="AA32" s="46"/>
      <c r="AB32" s="3">
        <v>23.9</v>
      </c>
      <c r="AC32" s="50">
        <v>23.9</v>
      </c>
      <c r="AD32" s="47"/>
      <c r="AE32" s="46"/>
      <c r="AF32" s="4">
        <v>23.9</v>
      </c>
    </row>
    <row r="33" spans="5:37" ht="13.15" customHeight="1" x14ac:dyDescent="0.25">
      <c r="E33" s="51" t="s">
        <v>331</v>
      </c>
      <c r="F33" s="47"/>
      <c r="G33" s="47"/>
      <c r="H33" s="47"/>
      <c r="I33" s="49"/>
      <c r="J33" s="82">
        <v>13.1</v>
      </c>
      <c r="K33" s="46"/>
      <c r="L33" s="82">
        <v>13.1</v>
      </c>
      <c r="M33" s="46"/>
      <c r="N33" s="82">
        <v>13.1</v>
      </c>
      <c r="O33" s="46"/>
      <c r="P33" s="82">
        <v>13.2</v>
      </c>
      <c r="Q33" s="47"/>
      <c r="R33" s="46"/>
      <c r="S33" s="82">
        <v>13.4</v>
      </c>
      <c r="T33" s="46"/>
      <c r="U33" s="82">
        <v>9.6999999999999993</v>
      </c>
      <c r="V33" s="46"/>
      <c r="W33" s="82">
        <v>9.6999999999999993</v>
      </c>
      <c r="X33" s="47"/>
      <c r="Y33" s="47"/>
      <c r="Z33" s="47"/>
      <c r="AA33" s="46"/>
      <c r="AB33" s="9">
        <v>9.6999999999999993</v>
      </c>
      <c r="AC33" s="52">
        <v>9.6999999999999993</v>
      </c>
      <c r="AD33" s="47"/>
      <c r="AE33" s="46"/>
      <c r="AF33" s="10">
        <v>9.8000000000000007</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7" ht="20.25" customHeight="1" x14ac:dyDescent="0.25">
      <c r="E35" s="48" t="s">
        <v>663</v>
      </c>
      <c r="F35" s="47"/>
      <c r="G35" s="47"/>
      <c r="H35" s="47"/>
      <c r="I35" s="49"/>
      <c r="J35" s="80" t="s">
        <v>811</v>
      </c>
      <c r="K35" s="46"/>
      <c r="L35" s="80" t="s">
        <v>811</v>
      </c>
      <c r="M35" s="46"/>
      <c r="N35" s="80" t="s">
        <v>811</v>
      </c>
      <c r="O35" s="46"/>
      <c r="P35" s="80" t="s">
        <v>811</v>
      </c>
      <c r="Q35" s="47"/>
      <c r="R35" s="46"/>
      <c r="S35" s="80" t="s">
        <v>811</v>
      </c>
      <c r="T35" s="46"/>
      <c r="U35" s="80" t="s">
        <v>811</v>
      </c>
      <c r="V35" s="46"/>
      <c r="W35" s="80" t="s">
        <v>811</v>
      </c>
      <c r="X35" s="47"/>
      <c r="Y35" s="47"/>
      <c r="Z35" s="47"/>
      <c r="AA35" s="46"/>
      <c r="AB35" s="5" t="s">
        <v>811</v>
      </c>
      <c r="AC35" s="45" t="s">
        <v>811</v>
      </c>
      <c r="AD35" s="47"/>
      <c r="AE35" s="46"/>
      <c r="AF35" s="6" t="s">
        <v>811</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15.4</v>
      </c>
      <c r="K43" s="46"/>
      <c r="L43" s="81">
        <v>15.4</v>
      </c>
      <c r="M43" s="46"/>
      <c r="N43" s="81">
        <v>15.4</v>
      </c>
      <c r="O43" s="46"/>
      <c r="P43" s="81">
        <v>15.4</v>
      </c>
      <c r="Q43" s="47"/>
      <c r="R43" s="46"/>
      <c r="S43" s="81">
        <v>15.4</v>
      </c>
      <c r="T43" s="46"/>
      <c r="U43" s="81">
        <v>15.4</v>
      </c>
      <c r="V43" s="46"/>
      <c r="W43" s="81">
        <v>15.4</v>
      </c>
      <c r="X43" s="47"/>
      <c r="Y43" s="47"/>
      <c r="Z43" s="47"/>
      <c r="AA43" s="46"/>
      <c r="AB43" s="3">
        <v>15.4</v>
      </c>
      <c r="AC43" s="50">
        <v>15.4</v>
      </c>
      <c r="AD43" s="47"/>
      <c r="AE43" s="46"/>
      <c r="AF43" s="4">
        <v>15.4</v>
      </c>
      <c r="AK43" s="22"/>
    </row>
    <row r="44" spans="5:37" ht="20.100000000000001" customHeight="1" x14ac:dyDescent="0.25">
      <c r="E44" s="48" t="s">
        <v>310</v>
      </c>
      <c r="F44" s="47"/>
      <c r="G44" s="47"/>
      <c r="H44" s="47"/>
      <c r="I44" s="49"/>
      <c r="J44" s="81">
        <v>7.7</v>
      </c>
      <c r="K44" s="46"/>
      <c r="L44" s="81">
        <v>7.7</v>
      </c>
      <c r="M44" s="46"/>
      <c r="N44" s="81">
        <v>7.7</v>
      </c>
      <c r="O44" s="46"/>
      <c r="P44" s="81">
        <v>7.7</v>
      </c>
      <c r="Q44" s="47"/>
      <c r="R44" s="46"/>
      <c r="S44" s="81">
        <v>7.7</v>
      </c>
      <c r="T44" s="46"/>
      <c r="U44" s="81">
        <v>7.7</v>
      </c>
      <c r="V44" s="46"/>
      <c r="W44" s="81">
        <v>7.7</v>
      </c>
      <c r="X44" s="47"/>
      <c r="Y44" s="47"/>
      <c r="Z44" s="47"/>
      <c r="AA44" s="46"/>
      <c r="AB44" s="3">
        <v>7.7</v>
      </c>
      <c r="AC44" s="50">
        <v>7.7</v>
      </c>
      <c r="AD44" s="47"/>
      <c r="AE44" s="46"/>
      <c r="AF44" s="4">
        <v>7.7</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kUun6wlsrkp/qC1+6qjBiNQYPDXN+1Eml8AVCXZ84okTtTH2CrQSJ1vU9tL1FeDA2/sqEGu9ht6I419RBpPDg==" saltValue="yayJF1lCUk1gWl/ueHdMr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78BF88C-94ED-48B2-93E3-A8EB6E8C062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BOWE - Bowen (66/11kV)</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K53"/>
  <sheetViews>
    <sheetView showGridLines="0" topLeftCell="A45" zoomScale="160" zoomScaleNormal="160" workbookViewId="0">
      <selection activeCell="AK57" sqref="AK5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812</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814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815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816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16.5</v>
      </c>
      <c r="K26" s="46"/>
      <c r="L26" s="81">
        <v>16.5</v>
      </c>
      <c r="M26" s="46"/>
      <c r="N26" s="81">
        <v>16.5</v>
      </c>
      <c r="O26" s="46"/>
      <c r="P26" s="81">
        <v>16.5</v>
      </c>
      <c r="Q26" s="47"/>
      <c r="R26" s="46"/>
      <c r="S26" s="81">
        <v>16.5</v>
      </c>
      <c r="T26" s="46"/>
      <c r="U26" s="81">
        <v>16.5</v>
      </c>
      <c r="V26" s="46"/>
      <c r="W26" s="81">
        <v>16.5</v>
      </c>
      <c r="X26" s="47"/>
      <c r="Y26" s="47"/>
      <c r="Z26" s="47"/>
      <c r="AA26" s="46"/>
      <c r="AB26" s="3">
        <v>16.5</v>
      </c>
      <c r="AC26" s="50">
        <v>16.5</v>
      </c>
      <c r="AD26" s="47"/>
      <c r="AE26" s="46"/>
      <c r="AF26" s="4">
        <v>16.5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9.6</v>
      </c>
      <c r="K28" s="46"/>
      <c r="L28" s="81">
        <v>10.1</v>
      </c>
      <c r="M28" s="46"/>
      <c r="N28" s="81">
        <v>10.1</v>
      </c>
      <c r="O28" s="46"/>
      <c r="P28" s="81">
        <v>10.1</v>
      </c>
      <c r="Q28" s="47"/>
      <c r="R28" s="46"/>
      <c r="S28" s="81">
        <v>10.199999999999999</v>
      </c>
      <c r="T28" s="46"/>
      <c r="U28" s="81">
        <v>8.8000000000000007</v>
      </c>
      <c r="V28" s="46"/>
      <c r="W28" s="81">
        <v>9.3000000000000007</v>
      </c>
      <c r="X28" s="47"/>
      <c r="Y28" s="47"/>
      <c r="Z28" s="47"/>
      <c r="AA28" s="46"/>
      <c r="AB28" s="3">
        <v>9.3000000000000007</v>
      </c>
      <c r="AC28" s="50">
        <v>9.3000000000000007</v>
      </c>
      <c r="AD28" s="47"/>
      <c r="AE28" s="46"/>
      <c r="AF28" s="4">
        <v>9.3000000000000007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0.95599999999999996</v>
      </c>
      <c r="K31" s="46"/>
      <c r="L31" s="83">
        <v>0.95599999999999996</v>
      </c>
      <c r="M31" s="46"/>
      <c r="N31" s="83">
        <v>0.95599999999999996</v>
      </c>
      <c r="O31" s="46"/>
      <c r="P31" s="83">
        <v>0.95599999999999996</v>
      </c>
      <c r="Q31" s="47"/>
      <c r="R31" s="46"/>
      <c r="S31" s="83">
        <v>0.95599999999999996</v>
      </c>
      <c r="T31" s="46"/>
      <c r="U31" s="83">
        <v>0.98</v>
      </c>
      <c r="V31" s="46"/>
      <c r="W31" s="83">
        <v>0.98</v>
      </c>
      <c r="X31" s="47"/>
      <c r="Y31" s="47"/>
      <c r="Z31" s="47"/>
      <c r="AA31" s="46"/>
      <c r="AB31" s="7">
        <v>0.98</v>
      </c>
      <c r="AC31" s="53">
        <v>0.98</v>
      </c>
      <c r="AD31" s="47"/>
      <c r="AE31" s="46"/>
      <c r="AF31" s="8">
        <v>0.98</v>
      </c>
    </row>
    <row r="32" spans="4:32" ht="13.15" customHeight="1" x14ac:dyDescent="0.25">
      <c r="E32" s="48" t="s">
        <v>329</v>
      </c>
      <c r="F32" s="47"/>
      <c r="G32" s="47"/>
      <c r="H32" s="47"/>
      <c r="I32" s="49"/>
      <c r="J32" s="81">
        <v>11.5</v>
      </c>
      <c r="K32" s="46"/>
      <c r="L32" s="81">
        <v>11.5</v>
      </c>
      <c r="M32" s="46"/>
      <c r="N32" s="81">
        <v>11.5</v>
      </c>
      <c r="O32" s="46"/>
      <c r="P32" s="81">
        <v>11.5</v>
      </c>
      <c r="Q32" s="47"/>
      <c r="R32" s="46"/>
      <c r="S32" s="81">
        <v>11.5</v>
      </c>
      <c r="T32" s="46"/>
      <c r="U32" s="81">
        <v>12</v>
      </c>
      <c r="V32" s="46"/>
      <c r="W32" s="81">
        <v>12</v>
      </c>
      <c r="X32" s="47"/>
      <c r="Y32" s="47"/>
      <c r="Z32" s="47"/>
      <c r="AA32" s="46"/>
      <c r="AB32" s="3">
        <v>12</v>
      </c>
      <c r="AC32" s="50">
        <v>12</v>
      </c>
      <c r="AD32" s="47"/>
      <c r="AE32" s="46"/>
      <c r="AF32" s="4">
        <v>12</v>
      </c>
    </row>
    <row r="33" spans="5:37" ht="13.15" customHeight="1" x14ac:dyDescent="0.25">
      <c r="E33" s="51" t="s">
        <v>331</v>
      </c>
      <c r="F33" s="47"/>
      <c r="G33" s="47"/>
      <c r="H33" s="47"/>
      <c r="I33" s="49"/>
      <c r="J33" s="82">
        <v>8.8000000000000007</v>
      </c>
      <c r="K33" s="46"/>
      <c r="L33" s="82">
        <v>9.3000000000000007</v>
      </c>
      <c r="M33" s="46"/>
      <c r="N33" s="82">
        <v>9.3000000000000007</v>
      </c>
      <c r="O33" s="46"/>
      <c r="P33" s="82">
        <v>9.3000000000000007</v>
      </c>
      <c r="Q33" s="47"/>
      <c r="R33" s="46"/>
      <c r="S33" s="82">
        <v>9.4</v>
      </c>
      <c r="T33" s="46"/>
      <c r="U33" s="82">
        <v>8.4</v>
      </c>
      <c r="V33" s="46"/>
      <c r="W33" s="82">
        <v>8.9</v>
      </c>
      <c r="X33" s="47"/>
      <c r="Y33" s="47"/>
      <c r="Z33" s="47"/>
      <c r="AA33" s="46"/>
      <c r="AB33" s="9">
        <v>8.8000000000000007</v>
      </c>
      <c r="AC33" s="52">
        <v>8.8000000000000007</v>
      </c>
      <c r="AD33" s="47"/>
      <c r="AE33" s="46"/>
      <c r="AF33" s="10">
        <v>8.8000000000000007</v>
      </c>
    </row>
    <row r="34" spans="5:37" ht="20.25" customHeight="1" x14ac:dyDescent="0.25">
      <c r="E34" s="48" t="s">
        <v>662</v>
      </c>
      <c r="F34" s="47"/>
      <c r="G34" s="47"/>
      <c r="H34" s="47"/>
      <c r="I34" s="49"/>
      <c r="J34" s="80">
        <v>0.4</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0.5</v>
      </c>
      <c r="K39" s="46"/>
      <c r="L39" s="81">
        <v>0.5</v>
      </c>
      <c r="M39" s="46"/>
      <c r="N39" s="81">
        <v>0.5</v>
      </c>
      <c r="O39" s="46"/>
      <c r="P39" s="81">
        <v>0.5</v>
      </c>
      <c r="Q39" s="47"/>
      <c r="R39" s="46"/>
      <c r="S39" s="81">
        <v>0.5</v>
      </c>
      <c r="T39" s="46"/>
      <c r="U39" s="81">
        <v>0.5</v>
      </c>
      <c r="V39" s="46"/>
      <c r="W39" s="81">
        <v>0.5</v>
      </c>
      <c r="X39" s="47"/>
      <c r="Y39" s="47"/>
      <c r="Z39" s="47"/>
      <c r="AA39" s="46"/>
      <c r="AB39" s="3">
        <v>0.5</v>
      </c>
      <c r="AC39" s="50">
        <v>0.5</v>
      </c>
      <c r="AD39" s="47"/>
      <c r="AE39" s="46"/>
      <c r="AF39" s="4">
        <v>0.5</v>
      </c>
    </row>
    <row r="40" spans="5:37" x14ac:dyDescent="0.25">
      <c r="E40" s="48" t="s">
        <v>346</v>
      </c>
      <c r="F40" s="47"/>
      <c r="G40" s="47"/>
      <c r="H40" s="47"/>
      <c r="I40" s="49"/>
      <c r="J40" s="81">
        <v>12.5</v>
      </c>
      <c r="K40" s="46"/>
      <c r="L40" s="81">
        <v>12.5</v>
      </c>
      <c r="M40" s="46"/>
      <c r="N40" s="81">
        <v>12.5</v>
      </c>
      <c r="O40" s="46"/>
      <c r="P40" s="81">
        <v>12.5</v>
      </c>
      <c r="Q40" s="47"/>
      <c r="R40" s="46"/>
      <c r="S40" s="81">
        <v>12.5</v>
      </c>
      <c r="T40" s="46"/>
      <c r="U40" s="81">
        <v>12.5</v>
      </c>
      <c r="V40" s="46"/>
      <c r="W40" s="81">
        <v>12.5</v>
      </c>
      <c r="X40" s="47"/>
      <c r="Y40" s="47"/>
      <c r="Z40" s="47"/>
      <c r="AA40" s="46"/>
      <c r="AB40" s="3">
        <v>12.5</v>
      </c>
      <c r="AC40" s="50">
        <v>12.5</v>
      </c>
      <c r="AD40" s="47"/>
      <c r="AE40" s="46"/>
      <c r="AF40" s="4">
        <v>12.5</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c/TawZBqrTfO5dducXxOV3iHE+wv84HzWN4nmWeGEZ13Zvdff+wJry1aVknLCPwtVNUP1KkqveA77MZT4QN3A==" saltValue="PcN5K2kfmRJhhMeCORgxy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304FEFF-D127-41DE-9D23-E4CC5DF670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BROX - Broxburn (33/11kV)</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J53"/>
  <sheetViews>
    <sheetView showGridLines="0" topLeftCell="A31" zoomScale="160" zoomScaleNormal="160" workbookViewId="0">
      <selection activeCell="E43"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817</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818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80.3</v>
      </c>
      <c r="K26" s="46"/>
      <c r="L26" s="81">
        <v>80.3</v>
      </c>
      <c r="M26" s="46"/>
      <c r="N26" s="81">
        <v>80.3</v>
      </c>
      <c r="O26" s="46"/>
      <c r="P26" s="81">
        <v>80.3</v>
      </c>
      <c r="Q26" s="47"/>
      <c r="R26" s="46"/>
      <c r="S26" s="81">
        <v>80.3</v>
      </c>
      <c r="T26" s="46"/>
      <c r="U26" s="81">
        <v>87.4</v>
      </c>
      <c r="V26" s="46"/>
      <c r="W26" s="81">
        <v>87.4</v>
      </c>
      <c r="X26" s="47"/>
      <c r="Y26" s="47"/>
      <c r="Z26" s="47"/>
      <c r="AA26" s="46"/>
      <c r="AB26" s="3">
        <v>87.4</v>
      </c>
      <c r="AC26" s="50">
        <v>87.4</v>
      </c>
      <c r="AD26" s="47"/>
      <c r="AE26" s="46"/>
      <c r="AF26" s="4">
        <v>87.4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16.8</v>
      </c>
      <c r="K28" s="46"/>
      <c r="L28" s="81">
        <v>16.5</v>
      </c>
      <c r="M28" s="46"/>
      <c r="N28" s="81">
        <v>16.399999999999999</v>
      </c>
      <c r="O28" s="46"/>
      <c r="P28" s="81">
        <v>16.3</v>
      </c>
      <c r="Q28" s="47"/>
      <c r="R28" s="46"/>
      <c r="S28" s="81">
        <v>16.5</v>
      </c>
      <c r="T28" s="46"/>
      <c r="U28" s="81">
        <v>12.4</v>
      </c>
      <c r="V28" s="46"/>
      <c r="W28" s="81">
        <v>12.3</v>
      </c>
      <c r="X28" s="47"/>
      <c r="Y28" s="47"/>
      <c r="Z28" s="47"/>
      <c r="AA28" s="46"/>
      <c r="AB28" s="3">
        <v>12.1</v>
      </c>
      <c r="AC28" s="50">
        <v>12.1</v>
      </c>
      <c r="AD28" s="47"/>
      <c r="AE28" s="46"/>
      <c r="AF28" s="4">
        <v>12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0.95699999999999996</v>
      </c>
      <c r="K31" s="46"/>
      <c r="L31" s="83">
        <v>0.95699999999999996</v>
      </c>
      <c r="M31" s="46"/>
      <c r="N31" s="83">
        <v>0.95699999999999996</v>
      </c>
      <c r="O31" s="46"/>
      <c r="P31" s="83">
        <v>0.95699999999999996</v>
      </c>
      <c r="Q31" s="47"/>
      <c r="R31" s="46"/>
      <c r="S31" s="83">
        <v>0.95699999999999996</v>
      </c>
      <c r="T31" s="46"/>
      <c r="U31" s="83">
        <v>0.97</v>
      </c>
      <c r="V31" s="46"/>
      <c r="W31" s="83">
        <v>0.97</v>
      </c>
      <c r="X31" s="47"/>
      <c r="Y31" s="47"/>
      <c r="Z31" s="47"/>
      <c r="AA31" s="46"/>
      <c r="AB31" s="7">
        <v>0.97</v>
      </c>
      <c r="AC31" s="53">
        <v>0.97</v>
      </c>
      <c r="AD31" s="47"/>
      <c r="AE31" s="46"/>
      <c r="AF31" s="8">
        <v>0.97</v>
      </c>
    </row>
    <row r="32" spans="4:32" ht="13.15" customHeight="1" x14ac:dyDescent="0.25">
      <c r="E32" s="48" t="s">
        <v>329</v>
      </c>
      <c r="F32" s="47"/>
      <c r="G32" s="47"/>
      <c r="H32" s="47"/>
      <c r="I32" s="49"/>
      <c r="J32" s="81">
        <v>43.1</v>
      </c>
      <c r="K32" s="46"/>
      <c r="L32" s="81">
        <v>43.1</v>
      </c>
      <c r="M32" s="46"/>
      <c r="N32" s="81">
        <v>43.1</v>
      </c>
      <c r="O32" s="46"/>
      <c r="P32" s="81">
        <v>43.1</v>
      </c>
      <c r="Q32" s="47"/>
      <c r="R32" s="46"/>
      <c r="S32" s="81">
        <v>43.1</v>
      </c>
      <c r="T32" s="46"/>
      <c r="U32" s="81">
        <v>45.8</v>
      </c>
      <c r="V32" s="46"/>
      <c r="W32" s="81">
        <v>45.8</v>
      </c>
      <c r="X32" s="47"/>
      <c r="Y32" s="47"/>
      <c r="Z32" s="47"/>
      <c r="AA32" s="46"/>
      <c r="AB32" s="3">
        <v>45.8</v>
      </c>
      <c r="AC32" s="50">
        <v>45.8</v>
      </c>
      <c r="AD32" s="47"/>
      <c r="AE32" s="46"/>
      <c r="AF32" s="4">
        <v>45.8</v>
      </c>
    </row>
    <row r="33" spans="5:32" ht="13.15" customHeight="1" x14ac:dyDescent="0.25">
      <c r="E33" s="51" t="s">
        <v>331</v>
      </c>
      <c r="F33" s="47"/>
      <c r="G33" s="47"/>
      <c r="H33" s="47"/>
      <c r="I33" s="49"/>
      <c r="J33" s="82">
        <v>15.8</v>
      </c>
      <c r="K33" s="46"/>
      <c r="L33" s="82">
        <v>15.5</v>
      </c>
      <c r="M33" s="46"/>
      <c r="N33" s="82">
        <v>15.4</v>
      </c>
      <c r="O33" s="46"/>
      <c r="P33" s="82">
        <v>15.4</v>
      </c>
      <c r="Q33" s="47"/>
      <c r="R33" s="46"/>
      <c r="S33" s="82">
        <v>15.6</v>
      </c>
      <c r="T33" s="46"/>
      <c r="U33" s="82">
        <v>11.5</v>
      </c>
      <c r="V33" s="46"/>
      <c r="W33" s="82">
        <v>11.4</v>
      </c>
      <c r="X33" s="47"/>
      <c r="Y33" s="47"/>
      <c r="Z33" s="47"/>
      <c r="AA33" s="46"/>
      <c r="AB33" s="9">
        <v>11.3</v>
      </c>
      <c r="AC33" s="52">
        <v>11.2</v>
      </c>
      <c r="AD33" s="47"/>
      <c r="AE33" s="46"/>
      <c r="AF33" s="10">
        <v>11.2</v>
      </c>
    </row>
    <row r="34" spans="5:32" ht="20.25" customHeight="1" x14ac:dyDescent="0.25">
      <c r="E34" s="48" t="s">
        <v>662</v>
      </c>
      <c r="F34" s="47"/>
      <c r="G34" s="47"/>
      <c r="H34" s="47"/>
      <c r="I34" s="49"/>
      <c r="J34" s="80">
        <v>0.8</v>
      </c>
      <c r="K34" s="46"/>
      <c r="L34" s="80">
        <v>0.8</v>
      </c>
      <c r="M34" s="46"/>
      <c r="N34" s="80">
        <v>0.8</v>
      </c>
      <c r="O34" s="46"/>
      <c r="P34" s="80">
        <v>0.8</v>
      </c>
      <c r="Q34" s="47"/>
      <c r="R34" s="46"/>
      <c r="S34" s="80">
        <v>0.8</v>
      </c>
      <c r="T34" s="46"/>
      <c r="U34" s="80">
        <v>0.6</v>
      </c>
      <c r="V34" s="46"/>
      <c r="W34" s="80">
        <v>0.6</v>
      </c>
      <c r="X34" s="47"/>
      <c r="Y34" s="47"/>
      <c r="Z34" s="47"/>
      <c r="AA34" s="46"/>
      <c r="AB34" s="5">
        <v>0.6</v>
      </c>
      <c r="AC34" s="45">
        <v>0.6</v>
      </c>
      <c r="AD34" s="47"/>
      <c r="AE34" s="46"/>
      <c r="AF34" s="6">
        <v>0.6</v>
      </c>
    </row>
    <row r="35" spans="5:32" ht="20.25" customHeight="1" x14ac:dyDescent="0.25">
      <c r="E35" s="48" t="s">
        <v>663</v>
      </c>
      <c r="F35" s="47"/>
      <c r="G35" s="47"/>
      <c r="H35" s="47"/>
      <c r="I35" s="49"/>
      <c r="J35" s="80" t="s">
        <v>820</v>
      </c>
      <c r="K35" s="46"/>
      <c r="L35" s="80" t="s">
        <v>820</v>
      </c>
      <c r="M35" s="46"/>
      <c r="N35" s="80" t="s">
        <v>820</v>
      </c>
      <c r="O35" s="46"/>
      <c r="P35" s="80" t="s">
        <v>820</v>
      </c>
      <c r="Q35" s="47"/>
      <c r="R35" s="46"/>
      <c r="S35" s="80" t="s">
        <v>820</v>
      </c>
      <c r="T35" s="46"/>
      <c r="U35" s="80" t="s">
        <v>820</v>
      </c>
      <c r="V35" s="46"/>
      <c r="W35" s="80" t="s">
        <v>820</v>
      </c>
      <c r="X35" s="47"/>
      <c r="Y35" s="47"/>
      <c r="Z35" s="47"/>
      <c r="AA35" s="46"/>
      <c r="AB35" s="5" t="s">
        <v>820</v>
      </c>
      <c r="AC35" s="45" t="s">
        <v>820</v>
      </c>
      <c r="AD35" s="47"/>
      <c r="AE35" s="46"/>
      <c r="AF35" s="6" t="s">
        <v>820</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38</v>
      </c>
      <c r="K43" s="46"/>
      <c r="L43" s="81">
        <v>38</v>
      </c>
      <c r="M43" s="46"/>
      <c r="N43" s="81">
        <v>38</v>
      </c>
      <c r="O43" s="46"/>
      <c r="P43" s="81">
        <v>38</v>
      </c>
      <c r="Q43" s="47"/>
      <c r="R43" s="46"/>
      <c r="S43" s="81">
        <v>38</v>
      </c>
      <c r="T43" s="46"/>
      <c r="U43" s="81">
        <v>38</v>
      </c>
      <c r="V43" s="46"/>
      <c r="W43" s="81">
        <v>38</v>
      </c>
      <c r="X43" s="47"/>
      <c r="Y43" s="47"/>
      <c r="Z43" s="47"/>
      <c r="AA43" s="46"/>
      <c r="AB43" s="3">
        <v>38</v>
      </c>
      <c r="AC43" s="50">
        <v>38</v>
      </c>
      <c r="AD43" s="47"/>
      <c r="AE43" s="46"/>
      <c r="AF43" s="4">
        <v>38</v>
      </c>
    </row>
    <row r="44" spans="5:32" ht="20.100000000000001" customHeight="1" x14ac:dyDescent="0.25">
      <c r="E44" s="48" t="s">
        <v>310</v>
      </c>
      <c r="F44" s="47"/>
      <c r="G44" s="47"/>
      <c r="H44" s="47"/>
      <c r="I44" s="49"/>
      <c r="J44" s="81">
        <v>19</v>
      </c>
      <c r="K44" s="46"/>
      <c r="L44" s="81">
        <v>19</v>
      </c>
      <c r="M44" s="46"/>
      <c r="N44" s="81">
        <v>19</v>
      </c>
      <c r="O44" s="46"/>
      <c r="P44" s="81">
        <v>19</v>
      </c>
      <c r="Q44" s="47"/>
      <c r="R44" s="46"/>
      <c r="S44" s="81">
        <v>19</v>
      </c>
      <c r="T44" s="46"/>
      <c r="U44" s="81">
        <v>19</v>
      </c>
      <c r="V44" s="46"/>
      <c r="W44" s="81">
        <v>19</v>
      </c>
      <c r="X44" s="47"/>
      <c r="Y44" s="47"/>
      <c r="Z44" s="47"/>
      <c r="AA44" s="46"/>
      <c r="AB44" s="3">
        <v>19</v>
      </c>
      <c r="AC44" s="50">
        <v>19</v>
      </c>
      <c r="AD44" s="47"/>
      <c r="AE44" s="46"/>
      <c r="AF44" s="4">
        <v>19</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gOiVJA5XdBXq2ExmHyt9zBrTiuV1kt9ft+IIYeP6s7dP+999L9Wu5pnwKQeolYNyxeGooNT/fvfXOJekNuYxKg==" saltValue="fpASHjAPganbnXZuk30Nt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D4889EE-534E-43A2-AC4E-82D15AAA9AE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BUCE - Bundaberg Central (66/11kV)</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K53"/>
  <sheetViews>
    <sheetView showGridLines="0" topLeftCell="A31" zoomScale="160" zoomScaleNormal="160" workbookViewId="0">
      <selection activeCell="AK41" sqref="AK41: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821</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823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14.2</v>
      </c>
      <c r="K26" s="46"/>
      <c r="L26" s="81">
        <v>14.2</v>
      </c>
      <c r="M26" s="46"/>
      <c r="N26" s="81">
        <v>14.2</v>
      </c>
      <c r="O26" s="46"/>
      <c r="P26" s="81">
        <v>14.2</v>
      </c>
      <c r="Q26" s="47"/>
      <c r="R26" s="46"/>
      <c r="S26" s="81">
        <v>14.2</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2.5</v>
      </c>
      <c r="K28" s="46"/>
      <c r="L28" s="81">
        <v>2.5</v>
      </c>
      <c r="M28" s="46"/>
      <c r="N28" s="81">
        <v>2.5</v>
      </c>
      <c r="O28" s="46"/>
      <c r="P28" s="81">
        <v>2.5</v>
      </c>
      <c r="Q28" s="47"/>
      <c r="R28" s="46"/>
      <c r="S28" s="81">
        <v>2.6</v>
      </c>
      <c r="T28" s="46"/>
      <c r="U28" s="81">
        <v>1.7</v>
      </c>
      <c r="V28" s="46"/>
      <c r="W28" s="81">
        <v>1.7</v>
      </c>
      <c r="X28" s="47"/>
      <c r="Y28" s="47"/>
      <c r="Z28" s="47"/>
      <c r="AA28" s="46"/>
      <c r="AB28" s="3">
        <v>1.7</v>
      </c>
      <c r="AC28" s="50">
        <v>1.7</v>
      </c>
      <c r="AD28" s="47"/>
      <c r="AE28" s="46"/>
      <c r="AF28" s="4">
        <v>1.7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0.93700000000000006</v>
      </c>
      <c r="K31" s="46"/>
      <c r="L31" s="83">
        <v>0.93700000000000006</v>
      </c>
      <c r="M31" s="46"/>
      <c r="N31" s="83">
        <v>0.93700000000000006</v>
      </c>
      <c r="O31" s="46"/>
      <c r="P31" s="83">
        <v>0.93700000000000006</v>
      </c>
      <c r="Q31" s="47"/>
      <c r="R31" s="46"/>
      <c r="S31" s="83">
        <v>0.93700000000000006</v>
      </c>
      <c r="T31" s="46"/>
      <c r="U31" s="83">
        <v>0.94799999999999995</v>
      </c>
      <c r="V31" s="46"/>
      <c r="W31" s="83">
        <v>0.94799999999999995</v>
      </c>
      <c r="X31" s="47"/>
      <c r="Y31" s="47"/>
      <c r="Z31" s="47"/>
      <c r="AA31" s="46"/>
      <c r="AB31" s="7">
        <v>0.94799999999999995</v>
      </c>
      <c r="AC31" s="53">
        <v>0.94799999999999995</v>
      </c>
      <c r="AD31" s="47"/>
      <c r="AE31" s="46"/>
      <c r="AF31" s="8">
        <v>0.94799999999999995</v>
      </c>
    </row>
    <row r="32" spans="4:32" ht="13.15" customHeight="1" x14ac:dyDescent="0.25">
      <c r="E32" s="48" t="s">
        <v>329</v>
      </c>
      <c r="F32" s="47"/>
      <c r="G32" s="47"/>
      <c r="H32" s="47"/>
      <c r="I32" s="49"/>
      <c r="J32" s="81">
        <v>7.5</v>
      </c>
      <c r="K32" s="46"/>
      <c r="L32" s="81">
        <v>7.5</v>
      </c>
      <c r="M32" s="46"/>
      <c r="N32" s="81">
        <v>7.5</v>
      </c>
      <c r="O32" s="46"/>
      <c r="P32" s="81">
        <v>7.5</v>
      </c>
      <c r="Q32" s="47"/>
      <c r="R32" s="46"/>
      <c r="S32" s="81">
        <v>7.5</v>
      </c>
      <c r="T32" s="46"/>
      <c r="U32" s="81">
        <v>7.5</v>
      </c>
      <c r="V32" s="46"/>
      <c r="W32" s="81">
        <v>7.5</v>
      </c>
      <c r="X32" s="47"/>
      <c r="Y32" s="47"/>
      <c r="Z32" s="47"/>
      <c r="AA32" s="46"/>
      <c r="AB32" s="3">
        <v>7.5</v>
      </c>
      <c r="AC32" s="50">
        <v>7.5</v>
      </c>
      <c r="AD32" s="47"/>
      <c r="AE32" s="46"/>
      <c r="AF32" s="4">
        <v>7.5</v>
      </c>
    </row>
    <row r="33" spans="5:37" ht="13.15" customHeight="1" x14ac:dyDescent="0.25">
      <c r="E33" s="51" t="s">
        <v>331</v>
      </c>
      <c r="F33" s="47"/>
      <c r="G33" s="47"/>
      <c r="H33" s="47"/>
      <c r="I33" s="49"/>
      <c r="J33" s="82">
        <v>2.2999999999999998</v>
      </c>
      <c r="K33" s="46"/>
      <c r="L33" s="82">
        <v>2.2999999999999998</v>
      </c>
      <c r="M33" s="46"/>
      <c r="N33" s="82">
        <v>2.2999999999999998</v>
      </c>
      <c r="O33" s="46"/>
      <c r="P33" s="82">
        <v>2.2999999999999998</v>
      </c>
      <c r="Q33" s="47"/>
      <c r="R33" s="46"/>
      <c r="S33" s="82">
        <v>2.2999999999999998</v>
      </c>
      <c r="T33" s="46"/>
      <c r="U33" s="82">
        <v>1.6</v>
      </c>
      <c r="V33" s="46"/>
      <c r="W33" s="82">
        <v>1.6</v>
      </c>
      <c r="X33" s="47"/>
      <c r="Y33" s="47"/>
      <c r="Z33" s="47"/>
      <c r="AA33" s="46"/>
      <c r="AB33" s="9">
        <v>1.6</v>
      </c>
      <c r="AC33" s="52">
        <v>1.6</v>
      </c>
      <c r="AD33" s="47"/>
      <c r="AE33" s="46"/>
      <c r="AF33" s="10">
        <v>1.6</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s="22"/>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VPsr8sPvDlOEXk3UPDC7IFG/s/+5fgNhLzH2fcXgPUFxLeBMrQznsFHC0BpbYBXlC/IVcbufG+oUAD1SPfD3w==" saltValue="Va49gLbJfFctkYEGFCqf0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AD5F741-E6EF-41D5-95D6-749464573C4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BULL - Bullyard (66/11kV)</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B1:AJ51"/>
  <sheetViews>
    <sheetView showGridLines="0" topLeftCell="A34" zoomScale="175" zoomScaleNormal="17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827</v>
      </c>
      <c r="I3" s="69"/>
      <c r="J3" s="69"/>
      <c r="K3" s="69"/>
      <c r="L3" s="69"/>
      <c r="M3" s="69"/>
      <c r="N3" s="69"/>
      <c r="O3" s="69"/>
      <c r="P3" s="69"/>
      <c r="Q3" s="69"/>
      <c r="R3" s="69"/>
      <c r="U3" s="71" t="s">
        <v>645</v>
      </c>
      <c r="V3" s="69"/>
      <c r="X3" s="72" t="s">
        <v>828</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737</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829</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830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831</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226.4</v>
      </c>
      <c r="J24" s="46"/>
      <c r="K24" s="81">
        <v>226.4</v>
      </c>
      <c r="L24" s="46"/>
      <c r="M24" s="81">
        <v>226.4</v>
      </c>
      <c r="N24" s="46"/>
      <c r="O24" s="81">
        <v>226.4</v>
      </c>
      <c r="P24" s="47"/>
      <c r="Q24" s="46"/>
      <c r="R24" s="81">
        <v>226.4</v>
      </c>
      <c r="S24" s="46"/>
      <c r="T24" s="81">
        <v>250.8</v>
      </c>
      <c r="U24" s="46"/>
      <c r="V24" s="81">
        <v>250.8</v>
      </c>
      <c r="W24" s="47"/>
      <c r="X24" s="47"/>
      <c r="Y24" s="47"/>
      <c r="Z24" s="46"/>
      <c r="AA24" s="3">
        <v>250.8</v>
      </c>
      <c r="AB24" s="50">
        <v>250.8</v>
      </c>
      <c r="AC24" s="47"/>
      <c r="AD24" s="46"/>
      <c r="AE24" s="4">
        <v>250.8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0.1</v>
      </c>
      <c r="U25" s="46"/>
      <c r="V25" s="81">
        <v>0.1</v>
      </c>
      <c r="W25" s="47"/>
      <c r="X25" s="47"/>
      <c r="Y25" s="47"/>
      <c r="Z25" s="46"/>
      <c r="AA25" s="3">
        <v>0.1</v>
      </c>
      <c r="AB25" s="50">
        <v>0.1</v>
      </c>
      <c r="AC25" s="47"/>
      <c r="AD25" s="46"/>
      <c r="AE25" s="4">
        <v>0.1</v>
      </c>
    </row>
    <row r="26" spans="4:31" ht="13.15" customHeight="1" x14ac:dyDescent="0.25">
      <c r="E26" s="48" t="s">
        <v>321</v>
      </c>
      <c r="F26" s="47"/>
      <c r="G26" s="47"/>
      <c r="H26" s="49"/>
      <c r="I26" s="81">
        <v>125</v>
      </c>
      <c r="J26" s="46"/>
      <c r="K26" s="81">
        <v>123.9</v>
      </c>
      <c r="L26" s="46"/>
      <c r="M26" s="81">
        <v>123.3</v>
      </c>
      <c r="N26" s="46"/>
      <c r="O26" s="81">
        <v>123.5</v>
      </c>
      <c r="P26" s="47"/>
      <c r="Q26" s="46"/>
      <c r="R26" s="81">
        <v>127.8</v>
      </c>
      <c r="S26" s="46"/>
      <c r="T26" s="81">
        <v>115</v>
      </c>
      <c r="U26" s="46"/>
      <c r="V26" s="81">
        <v>114.3</v>
      </c>
      <c r="W26" s="47"/>
      <c r="X26" s="47"/>
      <c r="Y26" s="47"/>
      <c r="Z26" s="46"/>
      <c r="AA26" s="3">
        <v>113.7</v>
      </c>
      <c r="AB26" s="50">
        <v>113.7</v>
      </c>
      <c r="AC26" s="47"/>
      <c r="AD26" s="46"/>
      <c r="AE26" s="4">
        <v>116.5</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0.99199999999999999</v>
      </c>
      <c r="J29" s="46"/>
      <c r="K29" s="83">
        <v>0.99199999999999999</v>
      </c>
      <c r="L29" s="46"/>
      <c r="M29" s="83">
        <v>0.99199999999999999</v>
      </c>
      <c r="N29" s="46"/>
      <c r="O29" s="83">
        <v>0.99199999999999999</v>
      </c>
      <c r="P29" s="47"/>
      <c r="Q29" s="46"/>
      <c r="R29" s="83">
        <v>0.99199999999999999</v>
      </c>
      <c r="S29" s="46"/>
      <c r="T29" s="83">
        <v>0.99399999999999999</v>
      </c>
      <c r="U29" s="46"/>
      <c r="V29" s="83">
        <v>0.99399999999999999</v>
      </c>
      <c r="W29" s="47"/>
      <c r="X29" s="47"/>
      <c r="Y29" s="47"/>
      <c r="Z29" s="46"/>
      <c r="AA29" s="7">
        <v>0.99399999999999999</v>
      </c>
      <c r="AB29" s="53">
        <v>0.99399999999999999</v>
      </c>
      <c r="AC29" s="47"/>
      <c r="AD29" s="46"/>
      <c r="AE29" s="8">
        <v>0.99399999999999999</v>
      </c>
    </row>
    <row r="30" spans="4:31" ht="13.15" customHeight="1" x14ac:dyDescent="0.25">
      <c r="E30" s="48" t="s">
        <v>329</v>
      </c>
      <c r="F30" s="47"/>
      <c r="G30" s="47"/>
      <c r="H30" s="49"/>
      <c r="I30" s="81">
        <v>170.2</v>
      </c>
      <c r="J30" s="46"/>
      <c r="K30" s="81">
        <v>170.2</v>
      </c>
      <c r="L30" s="46"/>
      <c r="M30" s="81">
        <v>170.2</v>
      </c>
      <c r="N30" s="46"/>
      <c r="O30" s="81">
        <v>170.2</v>
      </c>
      <c r="P30" s="47"/>
      <c r="Q30" s="46"/>
      <c r="R30" s="81">
        <v>170.2</v>
      </c>
      <c r="S30" s="46"/>
      <c r="T30" s="81">
        <v>179.4</v>
      </c>
      <c r="U30" s="46"/>
      <c r="V30" s="81">
        <v>179.4</v>
      </c>
      <c r="W30" s="47"/>
      <c r="X30" s="47"/>
      <c r="Y30" s="47"/>
      <c r="Z30" s="46"/>
      <c r="AA30" s="3">
        <v>179.4</v>
      </c>
      <c r="AB30" s="50">
        <v>179.4</v>
      </c>
      <c r="AC30" s="47"/>
      <c r="AD30" s="46"/>
      <c r="AE30" s="4">
        <v>179.4</v>
      </c>
    </row>
    <row r="31" spans="4:31" ht="13.15" customHeight="1" x14ac:dyDescent="0.25">
      <c r="E31" s="51" t="s">
        <v>331</v>
      </c>
      <c r="F31" s="47"/>
      <c r="G31" s="47"/>
      <c r="H31" s="49"/>
      <c r="I31" s="82">
        <v>118.4</v>
      </c>
      <c r="J31" s="46"/>
      <c r="K31" s="82">
        <v>117.3</v>
      </c>
      <c r="L31" s="46"/>
      <c r="M31" s="82">
        <v>116.8</v>
      </c>
      <c r="N31" s="46"/>
      <c r="O31" s="82">
        <v>117</v>
      </c>
      <c r="P31" s="47"/>
      <c r="Q31" s="46"/>
      <c r="R31" s="82">
        <v>121.2</v>
      </c>
      <c r="S31" s="46"/>
      <c r="T31" s="82">
        <v>107.3</v>
      </c>
      <c r="U31" s="46"/>
      <c r="V31" s="82">
        <v>106.6</v>
      </c>
      <c r="W31" s="47"/>
      <c r="X31" s="47"/>
      <c r="Y31" s="47"/>
      <c r="Z31" s="46"/>
      <c r="AA31" s="9">
        <v>106.1</v>
      </c>
      <c r="AB31" s="52">
        <v>106.1</v>
      </c>
      <c r="AC31" s="47"/>
      <c r="AD31" s="46"/>
      <c r="AE31" s="10">
        <v>108.9</v>
      </c>
    </row>
    <row r="32" spans="4:31" ht="20.25" customHeight="1" x14ac:dyDescent="0.25">
      <c r="E32" s="48" t="s">
        <v>662</v>
      </c>
      <c r="F32" s="47"/>
      <c r="G32" s="47"/>
      <c r="H32" s="49"/>
      <c r="I32" s="80">
        <v>5.9</v>
      </c>
      <c r="J32" s="46"/>
      <c r="K32" s="80">
        <v>5.9</v>
      </c>
      <c r="L32" s="46"/>
      <c r="M32" s="80">
        <v>5.8</v>
      </c>
      <c r="N32" s="46"/>
      <c r="O32" s="80">
        <v>5.9</v>
      </c>
      <c r="P32" s="47"/>
      <c r="Q32" s="46"/>
      <c r="R32" s="80">
        <v>6.1</v>
      </c>
      <c r="S32" s="46"/>
      <c r="T32" s="80">
        <v>5.4</v>
      </c>
      <c r="U32" s="46"/>
      <c r="V32" s="80">
        <v>5.3</v>
      </c>
      <c r="W32" s="47"/>
      <c r="X32" s="47"/>
      <c r="Y32" s="47"/>
      <c r="Z32" s="46"/>
      <c r="AA32" s="5">
        <v>5.3</v>
      </c>
      <c r="AB32" s="45">
        <v>5.3</v>
      </c>
      <c r="AC32" s="47"/>
      <c r="AD32" s="46"/>
      <c r="AE32" s="6">
        <v>5.4</v>
      </c>
    </row>
    <row r="33" spans="5:36" ht="20.25" customHeight="1" x14ac:dyDescent="0.25">
      <c r="E33" s="48" t="s">
        <v>663</v>
      </c>
      <c r="F33" s="47"/>
      <c r="G33" s="47"/>
      <c r="H33" s="49"/>
      <c r="I33" s="80" t="s">
        <v>832</v>
      </c>
      <c r="J33" s="46"/>
      <c r="K33" s="80" t="s">
        <v>832</v>
      </c>
      <c r="L33" s="46"/>
      <c r="M33" s="80" t="s">
        <v>832</v>
      </c>
      <c r="N33" s="46"/>
      <c r="O33" s="80" t="s">
        <v>832</v>
      </c>
      <c r="P33" s="47"/>
      <c r="Q33" s="46"/>
      <c r="R33" s="80" t="s">
        <v>832</v>
      </c>
      <c r="S33" s="46"/>
      <c r="T33" s="80" t="s">
        <v>832</v>
      </c>
      <c r="U33" s="46"/>
      <c r="V33" s="80" t="s">
        <v>832</v>
      </c>
      <c r="W33" s="47"/>
      <c r="X33" s="47"/>
      <c r="Y33" s="47"/>
      <c r="Z33" s="46"/>
      <c r="AA33" s="5" t="s">
        <v>832</v>
      </c>
      <c r="AB33" s="45" t="s">
        <v>832</v>
      </c>
      <c r="AC33" s="47"/>
      <c r="AD33" s="46"/>
      <c r="AE33" s="6" t="s">
        <v>832</v>
      </c>
    </row>
    <row r="34" spans="5:36"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6"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6"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6"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6"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6"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6"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6" ht="20.100000000000001" customHeight="1" x14ac:dyDescent="0.25">
      <c r="E41" s="48" t="s">
        <v>352</v>
      </c>
      <c r="F41" s="47"/>
      <c r="G41" s="47"/>
      <c r="H41" s="49"/>
      <c r="I41" s="81">
        <v>116</v>
      </c>
      <c r="J41" s="46"/>
      <c r="K41" s="81">
        <v>116</v>
      </c>
      <c r="L41" s="46"/>
      <c r="M41" s="81">
        <v>116</v>
      </c>
      <c r="N41" s="46"/>
      <c r="O41" s="81">
        <v>116</v>
      </c>
      <c r="P41" s="47"/>
      <c r="Q41" s="46"/>
      <c r="R41" s="81">
        <v>116</v>
      </c>
      <c r="S41" s="46"/>
      <c r="T41" s="81">
        <v>116</v>
      </c>
      <c r="U41" s="46"/>
      <c r="V41" s="81">
        <v>116</v>
      </c>
      <c r="W41" s="47"/>
      <c r="X41" s="47"/>
      <c r="Y41" s="47"/>
      <c r="Z41" s="46"/>
      <c r="AA41" s="3">
        <v>116</v>
      </c>
      <c r="AB41" s="50">
        <v>116</v>
      </c>
      <c r="AC41" s="47"/>
      <c r="AD41" s="46"/>
      <c r="AE41" s="4">
        <v>116</v>
      </c>
      <c r="AJ41" s="22" t="s">
        <v>833</v>
      </c>
    </row>
    <row r="42" spans="5:36" ht="20.100000000000001" customHeight="1" x14ac:dyDescent="0.25">
      <c r="E42" s="48" t="s">
        <v>310</v>
      </c>
      <c r="F42" s="47"/>
      <c r="G42" s="47"/>
      <c r="H42" s="49"/>
      <c r="I42" s="81">
        <v>76</v>
      </c>
      <c r="J42" s="46"/>
      <c r="K42" s="81">
        <v>76</v>
      </c>
      <c r="L42" s="46"/>
      <c r="M42" s="81">
        <v>76</v>
      </c>
      <c r="N42" s="46"/>
      <c r="O42" s="81">
        <v>76</v>
      </c>
      <c r="P42" s="47"/>
      <c r="Q42" s="46"/>
      <c r="R42" s="81">
        <v>76</v>
      </c>
      <c r="S42" s="46"/>
      <c r="T42" s="81">
        <v>76</v>
      </c>
      <c r="U42" s="46"/>
      <c r="V42" s="81">
        <v>76</v>
      </c>
      <c r="W42" s="47"/>
      <c r="X42" s="47"/>
      <c r="Y42" s="47"/>
      <c r="Z42" s="46"/>
      <c r="AA42" s="3">
        <v>76</v>
      </c>
      <c r="AB42" s="50">
        <v>76</v>
      </c>
      <c r="AC42" s="47"/>
      <c r="AD42" s="46"/>
      <c r="AE42" s="4">
        <v>76</v>
      </c>
    </row>
    <row r="43" spans="5:36"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6"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6" ht="18" x14ac:dyDescent="0.25">
      <c r="E45" s="48" t="s">
        <v>359</v>
      </c>
      <c r="F45" s="47"/>
      <c r="G45" s="47"/>
      <c r="H45" s="49"/>
      <c r="I45" s="80" t="s">
        <v>675</v>
      </c>
      <c r="J45" s="46"/>
      <c r="K45" s="80" t="s">
        <v>675</v>
      </c>
      <c r="L45" s="46"/>
      <c r="M45" s="80" t="s">
        <v>675</v>
      </c>
      <c r="N45" s="46"/>
      <c r="O45" s="80" t="s">
        <v>675</v>
      </c>
      <c r="P45" s="47"/>
      <c r="Q45" s="46"/>
      <c r="R45" s="80" t="s">
        <v>675</v>
      </c>
      <c r="S45" s="46"/>
      <c r="T45" s="80" t="s">
        <v>675</v>
      </c>
      <c r="U45" s="46"/>
      <c r="V45" s="80" t="s">
        <v>675</v>
      </c>
      <c r="W45" s="47"/>
      <c r="X45" s="47"/>
      <c r="Y45" s="47"/>
      <c r="Z45" s="46"/>
      <c r="AA45" s="5" t="s">
        <v>675</v>
      </c>
      <c r="AB45" s="45" t="s">
        <v>675</v>
      </c>
      <c r="AC45" s="47"/>
      <c r="AD45" s="46"/>
      <c r="AE45" s="6" t="s">
        <v>675</v>
      </c>
    </row>
    <row r="46" spans="5:36"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6" ht="0" hidden="1" customHeight="1" x14ac:dyDescent="0.25"/>
    <row r="48" spans="5:36" ht="15.95" customHeight="1" x14ac:dyDescent="0.25">
      <c r="E48" s="16" t="s">
        <v>667</v>
      </c>
    </row>
    <row r="49" ht="2.4500000000000002" customHeight="1" x14ac:dyDescent="0.25"/>
    <row r="50" ht="0.6" customHeight="1" x14ac:dyDescent="0.25"/>
    <row r="51" ht="0" hidden="1" customHeight="1" x14ac:dyDescent="0.25"/>
  </sheetData>
  <sheetProtection algorithmName="SHA-512" hashValue="PHpELWxLCCI4Cg8en/sWDZm9fQhdWPk8KfikBK93X7rpijLXFMw3Q8thb6bV8neW1+Ues4oc3q8l8vOFKs7TKw==" saltValue="2wtu3ct5lsbk6g1wdMfz+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2CDC0B2C-098B-402A-8E66-CEEF429E87F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BUND - Bundaberg BSP (132/66kV)</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J53"/>
  <sheetViews>
    <sheetView showGridLines="0" topLeftCell="A30" zoomScale="160" zoomScaleNormal="16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834</v>
      </c>
      <c r="J3" s="69"/>
      <c r="K3" s="69"/>
      <c r="L3" s="69"/>
      <c r="M3" s="69"/>
      <c r="N3" s="69"/>
      <c r="O3" s="69"/>
      <c r="P3" s="69"/>
      <c r="Q3" s="69"/>
      <c r="R3" s="69"/>
      <c r="S3" s="69"/>
      <c r="V3" s="71" t="s">
        <v>645</v>
      </c>
      <c r="W3" s="69"/>
      <c r="Y3" s="72" t="s">
        <v>835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836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837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838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182.3</v>
      </c>
      <c r="K26" s="46"/>
      <c r="L26" s="81">
        <v>182.3</v>
      </c>
      <c r="M26" s="46"/>
      <c r="N26" s="81">
        <v>182.3</v>
      </c>
      <c r="O26" s="46"/>
      <c r="P26" s="81">
        <v>182.3</v>
      </c>
      <c r="Q26" s="47"/>
      <c r="R26" s="46"/>
      <c r="S26" s="81">
        <v>182.3</v>
      </c>
      <c r="T26" s="46"/>
      <c r="U26" s="81">
        <v>187.9</v>
      </c>
      <c r="V26" s="46"/>
      <c r="W26" s="81">
        <v>187.9</v>
      </c>
      <c r="X26" s="47"/>
      <c r="Y26" s="47"/>
      <c r="Z26" s="47"/>
      <c r="AA26" s="46"/>
      <c r="AB26" s="3">
        <v>187.9</v>
      </c>
      <c r="AC26" s="50">
        <v>187.9</v>
      </c>
      <c r="AD26" s="47"/>
      <c r="AE26" s="46"/>
      <c r="AF26" s="4">
        <v>187.9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53.2</v>
      </c>
      <c r="K28" s="46"/>
      <c r="L28" s="81">
        <v>52.6</v>
      </c>
      <c r="M28" s="46"/>
      <c r="N28" s="81">
        <v>52.3</v>
      </c>
      <c r="O28" s="46"/>
      <c r="P28" s="81">
        <v>52.3</v>
      </c>
      <c r="Q28" s="47"/>
      <c r="R28" s="46"/>
      <c r="S28" s="81">
        <v>52.8</v>
      </c>
      <c r="T28" s="46"/>
      <c r="U28" s="81">
        <v>34.799999999999997</v>
      </c>
      <c r="V28" s="46"/>
      <c r="W28" s="81">
        <v>34.6</v>
      </c>
      <c r="X28" s="47"/>
      <c r="Y28" s="47"/>
      <c r="Z28" s="47"/>
      <c r="AA28" s="46"/>
      <c r="AB28" s="3">
        <v>34.4</v>
      </c>
      <c r="AC28" s="50">
        <v>34.299999999999997</v>
      </c>
      <c r="AD28" s="47"/>
      <c r="AE28" s="46"/>
      <c r="AF28" s="4">
        <v>34.1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101.6</v>
      </c>
      <c r="K32" s="46"/>
      <c r="L32" s="81">
        <v>101.6</v>
      </c>
      <c r="M32" s="46"/>
      <c r="N32" s="81">
        <v>101.6</v>
      </c>
      <c r="O32" s="46"/>
      <c r="P32" s="81">
        <v>101.6</v>
      </c>
      <c r="Q32" s="47"/>
      <c r="R32" s="46"/>
      <c r="S32" s="81">
        <v>101.6</v>
      </c>
      <c r="T32" s="46"/>
      <c r="U32" s="81">
        <v>103.8</v>
      </c>
      <c r="V32" s="46"/>
      <c r="W32" s="81">
        <v>103.8</v>
      </c>
      <c r="X32" s="47"/>
      <c r="Y32" s="47"/>
      <c r="Z32" s="47"/>
      <c r="AA32" s="46"/>
      <c r="AB32" s="3">
        <v>103.8</v>
      </c>
      <c r="AC32" s="50">
        <v>103.8</v>
      </c>
      <c r="AD32" s="47"/>
      <c r="AE32" s="46"/>
      <c r="AF32" s="4">
        <v>103.8</v>
      </c>
    </row>
    <row r="33" spans="5:32" ht="13.15" customHeight="1" x14ac:dyDescent="0.25">
      <c r="E33" s="51" t="s">
        <v>331</v>
      </c>
      <c r="F33" s="47"/>
      <c r="G33" s="47"/>
      <c r="H33" s="47"/>
      <c r="I33" s="49"/>
      <c r="J33" s="82">
        <v>50.5</v>
      </c>
      <c r="K33" s="46"/>
      <c r="L33" s="82">
        <v>49.9</v>
      </c>
      <c r="M33" s="46"/>
      <c r="N33" s="82">
        <v>49.6</v>
      </c>
      <c r="O33" s="46"/>
      <c r="P33" s="82">
        <v>49.7</v>
      </c>
      <c r="Q33" s="47"/>
      <c r="R33" s="46"/>
      <c r="S33" s="82">
        <v>50.1</v>
      </c>
      <c r="T33" s="46"/>
      <c r="U33" s="82">
        <v>34</v>
      </c>
      <c r="V33" s="46"/>
      <c r="W33" s="82">
        <v>33.799999999999997</v>
      </c>
      <c r="X33" s="47"/>
      <c r="Y33" s="47"/>
      <c r="Z33" s="47"/>
      <c r="AA33" s="46"/>
      <c r="AB33" s="9">
        <v>33.6</v>
      </c>
      <c r="AC33" s="52">
        <v>33.4</v>
      </c>
      <c r="AD33" s="47"/>
      <c r="AE33" s="46"/>
      <c r="AF33" s="10">
        <v>33.299999999999997</v>
      </c>
    </row>
    <row r="34" spans="5:32" ht="20.25" customHeight="1" x14ac:dyDescent="0.25">
      <c r="E34" s="48" t="s">
        <v>662</v>
      </c>
      <c r="F34" s="47"/>
      <c r="G34" s="47"/>
      <c r="H34" s="47"/>
      <c r="I34" s="49"/>
      <c r="J34" s="80">
        <v>2.5</v>
      </c>
      <c r="K34" s="46"/>
      <c r="L34" s="80">
        <v>2.5</v>
      </c>
      <c r="M34" s="46"/>
      <c r="N34" s="80">
        <v>2.5</v>
      </c>
      <c r="O34" s="46"/>
      <c r="P34" s="80">
        <v>2.5</v>
      </c>
      <c r="Q34" s="47"/>
      <c r="R34" s="46"/>
      <c r="S34" s="80">
        <v>2.5</v>
      </c>
      <c r="T34" s="46"/>
      <c r="U34" s="80">
        <v>1.7</v>
      </c>
      <c r="V34" s="46"/>
      <c r="W34" s="80">
        <v>1.7</v>
      </c>
      <c r="X34" s="47"/>
      <c r="Y34" s="47"/>
      <c r="Z34" s="47"/>
      <c r="AA34" s="46"/>
      <c r="AB34" s="5">
        <v>1.7</v>
      </c>
      <c r="AC34" s="45">
        <v>1.7</v>
      </c>
      <c r="AD34" s="47"/>
      <c r="AE34" s="46"/>
      <c r="AF34" s="6">
        <v>1.7</v>
      </c>
    </row>
    <row r="35" spans="5:32" ht="20.25" customHeight="1" x14ac:dyDescent="0.25">
      <c r="E35" s="48" t="s">
        <v>663</v>
      </c>
      <c r="F35" s="47"/>
      <c r="G35" s="47"/>
      <c r="H35" s="47"/>
      <c r="I35" s="49"/>
      <c r="J35" s="80" t="s">
        <v>839</v>
      </c>
      <c r="K35" s="46"/>
      <c r="L35" s="80" t="s">
        <v>839</v>
      </c>
      <c r="M35" s="46"/>
      <c r="N35" s="80" t="s">
        <v>839</v>
      </c>
      <c r="O35" s="46"/>
      <c r="P35" s="80" t="s">
        <v>839</v>
      </c>
      <c r="Q35" s="47"/>
      <c r="R35" s="46"/>
      <c r="S35" s="80" t="s">
        <v>839</v>
      </c>
      <c r="T35" s="46"/>
      <c r="U35" s="80" t="s">
        <v>839</v>
      </c>
      <c r="V35" s="46"/>
      <c r="W35" s="80" t="s">
        <v>839</v>
      </c>
      <c r="X35" s="47"/>
      <c r="Y35" s="47"/>
      <c r="Z35" s="47"/>
      <c r="AA35" s="46"/>
      <c r="AB35" s="5" t="s">
        <v>839</v>
      </c>
      <c r="AC35" s="45" t="s">
        <v>839</v>
      </c>
      <c r="AD35" s="47"/>
      <c r="AE35" s="46"/>
      <c r="AF35" s="6" t="s">
        <v>839</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119</v>
      </c>
      <c r="K43" s="46"/>
      <c r="L43" s="81">
        <v>119</v>
      </c>
      <c r="M43" s="46"/>
      <c r="N43" s="81">
        <v>119</v>
      </c>
      <c r="O43" s="46"/>
      <c r="P43" s="81">
        <v>119</v>
      </c>
      <c r="Q43" s="47"/>
      <c r="R43" s="46"/>
      <c r="S43" s="81">
        <v>119</v>
      </c>
      <c r="T43" s="46"/>
      <c r="U43" s="81">
        <v>119</v>
      </c>
      <c r="V43" s="46"/>
      <c r="W43" s="81">
        <v>119</v>
      </c>
      <c r="X43" s="47"/>
      <c r="Y43" s="47"/>
      <c r="Z43" s="47"/>
      <c r="AA43" s="46"/>
      <c r="AB43" s="3">
        <v>119</v>
      </c>
      <c r="AC43" s="50">
        <v>119</v>
      </c>
      <c r="AD43" s="47"/>
      <c r="AE43" s="46"/>
      <c r="AF43" s="4">
        <v>119</v>
      </c>
    </row>
    <row r="44" spans="5:32" ht="20.100000000000001" customHeight="1" x14ac:dyDescent="0.25">
      <c r="E44" s="48" t="s">
        <v>310</v>
      </c>
      <c r="F44" s="47"/>
      <c r="G44" s="47"/>
      <c r="H44" s="47"/>
      <c r="I44" s="49"/>
      <c r="J44" s="81">
        <v>55</v>
      </c>
      <c r="K44" s="46"/>
      <c r="L44" s="81">
        <v>55</v>
      </c>
      <c r="M44" s="46"/>
      <c r="N44" s="81">
        <v>55</v>
      </c>
      <c r="O44" s="46"/>
      <c r="P44" s="81">
        <v>55</v>
      </c>
      <c r="Q44" s="47"/>
      <c r="R44" s="46"/>
      <c r="S44" s="81">
        <v>55</v>
      </c>
      <c r="T44" s="46"/>
      <c r="U44" s="81">
        <v>55</v>
      </c>
      <c r="V44" s="46"/>
      <c r="W44" s="81">
        <v>55</v>
      </c>
      <c r="X44" s="47"/>
      <c r="Y44" s="47"/>
      <c r="Z44" s="47"/>
      <c r="AA44" s="46"/>
      <c r="AB44" s="3">
        <v>55</v>
      </c>
      <c r="AC44" s="50">
        <v>55</v>
      </c>
      <c r="AD44" s="47"/>
      <c r="AE44" s="46"/>
      <c r="AF44" s="4">
        <v>55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Z4NkqIWN3trH5KoeKcag/gk9RGo8P8kuhaVECxMWios3MgKQUI2FupuaVQAnA8JqPfri+SkrnDjua4YnoU1Zw==" saltValue="O49/nno/69Ywm0n5fLA7f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896F8AA-682A-467D-B3BA-5B893FDD5CF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CACI - Cairns City (132/22kV)</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K53"/>
  <sheetViews>
    <sheetView showGridLines="0" topLeftCell="A37" zoomScale="160" zoomScaleNormal="160"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840</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841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4.4000000000000004</v>
      </c>
      <c r="K26" s="46"/>
      <c r="L26" s="81">
        <v>4.4000000000000004</v>
      </c>
      <c r="M26" s="46"/>
      <c r="N26" s="81">
        <v>4.4000000000000004</v>
      </c>
      <c r="O26" s="46"/>
      <c r="P26" s="81">
        <v>4.4000000000000004</v>
      </c>
      <c r="Q26" s="47"/>
      <c r="R26" s="46"/>
      <c r="S26" s="81">
        <v>4.4000000000000004</v>
      </c>
      <c r="T26" s="46"/>
      <c r="U26" s="81">
        <v>4.7</v>
      </c>
      <c r="V26" s="46"/>
      <c r="W26" s="81">
        <v>4.7</v>
      </c>
      <c r="X26" s="47"/>
      <c r="Y26" s="47"/>
      <c r="Z26" s="47"/>
      <c r="AA26" s="46"/>
      <c r="AB26" s="3">
        <v>4.7</v>
      </c>
      <c r="AC26" s="50">
        <v>4.7</v>
      </c>
      <c r="AD26" s="47"/>
      <c r="AE26" s="46"/>
      <c r="AF26" s="4">
        <v>4.7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v>
      </c>
      <c r="K28" s="46"/>
      <c r="L28" s="81">
        <v>1.8</v>
      </c>
      <c r="M28" s="46"/>
      <c r="N28" s="81">
        <v>1.8</v>
      </c>
      <c r="O28" s="46"/>
      <c r="P28" s="81">
        <v>1.8</v>
      </c>
      <c r="Q28" s="47"/>
      <c r="R28" s="46"/>
      <c r="S28" s="81">
        <v>1.8</v>
      </c>
      <c r="T28" s="46"/>
      <c r="U28" s="81">
        <v>1.5</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2.6</v>
      </c>
      <c r="K32" s="46"/>
      <c r="L32" s="81">
        <v>2.6</v>
      </c>
      <c r="M32" s="46"/>
      <c r="N32" s="81">
        <v>2.6</v>
      </c>
      <c r="O32" s="46"/>
      <c r="P32" s="81">
        <v>2.6</v>
      </c>
      <c r="Q32" s="47"/>
      <c r="R32" s="46"/>
      <c r="S32" s="81">
        <v>2.6</v>
      </c>
      <c r="T32" s="46"/>
      <c r="U32" s="81">
        <v>2.7</v>
      </c>
      <c r="V32" s="46"/>
      <c r="W32" s="81">
        <v>2.7</v>
      </c>
      <c r="X32" s="47"/>
      <c r="Y32" s="47"/>
      <c r="Z32" s="47"/>
      <c r="AA32" s="46"/>
      <c r="AB32" s="3">
        <v>2.7</v>
      </c>
      <c r="AC32" s="50">
        <v>2.7</v>
      </c>
      <c r="AD32" s="47"/>
      <c r="AE32" s="46"/>
      <c r="AF32" s="4">
        <v>2.7</v>
      </c>
    </row>
    <row r="33" spans="5:37" ht="13.15" customHeight="1" x14ac:dyDescent="0.25">
      <c r="E33" s="51" t="s">
        <v>331</v>
      </c>
      <c r="F33" s="47"/>
      <c r="G33" s="47"/>
      <c r="H33" s="47"/>
      <c r="I33" s="49"/>
      <c r="J33" s="82">
        <v>1.7</v>
      </c>
      <c r="K33" s="46"/>
      <c r="L33" s="82">
        <v>1.7</v>
      </c>
      <c r="M33" s="46"/>
      <c r="N33" s="82">
        <v>1.7</v>
      </c>
      <c r="O33" s="46"/>
      <c r="P33" s="82">
        <v>1.7</v>
      </c>
      <c r="Q33" s="47"/>
      <c r="R33" s="46"/>
      <c r="S33" s="82">
        <v>1.7</v>
      </c>
      <c r="T33" s="46"/>
      <c r="U33" s="82">
        <v>1.4</v>
      </c>
      <c r="V33" s="46"/>
      <c r="W33" s="82">
        <v>1.4</v>
      </c>
      <c r="X33" s="47"/>
      <c r="Y33" s="47"/>
      <c r="Z33" s="47"/>
      <c r="AA33" s="46"/>
      <c r="AB33" s="9">
        <v>1.4</v>
      </c>
      <c r="AC33" s="52">
        <v>1.4</v>
      </c>
      <c r="AD33" s="47"/>
      <c r="AE33" s="46"/>
      <c r="AF33" s="10">
        <v>1.4</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844</v>
      </c>
      <c r="K35" s="46"/>
      <c r="L35" s="80" t="s">
        <v>844</v>
      </c>
      <c r="M35" s="46"/>
      <c r="N35" s="80" t="s">
        <v>844</v>
      </c>
      <c r="O35" s="46"/>
      <c r="P35" s="80" t="s">
        <v>844</v>
      </c>
      <c r="Q35" s="47"/>
      <c r="R35" s="46"/>
      <c r="S35" s="80" t="s">
        <v>844</v>
      </c>
      <c r="T35" s="46"/>
      <c r="U35" s="80" t="s">
        <v>844</v>
      </c>
      <c r="V35" s="46"/>
      <c r="W35" s="80" t="s">
        <v>844</v>
      </c>
      <c r="X35" s="47"/>
      <c r="Y35" s="47"/>
      <c r="Z35" s="47"/>
      <c r="AA35" s="46"/>
      <c r="AB35" s="5" t="s">
        <v>844</v>
      </c>
      <c r="AC35" s="45" t="s">
        <v>844</v>
      </c>
      <c r="AD35" s="47"/>
      <c r="AE35" s="46"/>
      <c r="AF35" s="6" t="s">
        <v>844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v>
      </c>
      <c r="K43" s="46"/>
      <c r="L43" s="81">
        <v>2</v>
      </c>
      <c r="M43" s="46"/>
      <c r="N43" s="81">
        <v>2</v>
      </c>
      <c r="O43" s="46"/>
      <c r="P43" s="81">
        <v>2</v>
      </c>
      <c r="Q43" s="47"/>
      <c r="R43" s="46"/>
      <c r="S43" s="81">
        <v>2</v>
      </c>
      <c r="T43" s="46"/>
      <c r="U43" s="81">
        <v>2</v>
      </c>
      <c r="V43" s="46"/>
      <c r="W43" s="81">
        <v>2</v>
      </c>
      <c r="X43" s="47"/>
      <c r="Y43" s="47"/>
      <c r="Z43" s="47"/>
      <c r="AA43" s="46"/>
      <c r="AB43" s="3">
        <v>2</v>
      </c>
      <c r="AC43" s="50">
        <v>2</v>
      </c>
      <c r="AD43" s="47"/>
      <c r="AE43" s="46"/>
      <c r="AF43" s="4">
        <v>2</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5wbuI58sqjWk9edl3zx9V2bAU6JXp0GoQ60C3S/+EpkguuRhNjf61oWXNAOA7pr1rIYvZ+nPUN0/RsbzpCv4Ow==" saltValue="IF0gtauK1pvjto6yLg2P6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7A8A967-30A9-49BE-9AC8-BF89F769DBD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CAFE - Cape Ferguson (66/11kV)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K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845</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12</v>
      </c>
      <c r="V26" s="46"/>
      <c r="W26" s="81">
        <v>12</v>
      </c>
      <c r="X26" s="47"/>
      <c r="Y26" s="47"/>
      <c r="Z26" s="47"/>
      <c r="AA26" s="46"/>
      <c r="AB26" s="3">
        <v>12</v>
      </c>
      <c r="AC26" s="50">
        <v>12</v>
      </c>
      <c r="AD26" s="47"/>
      <c r="AE26" s="46"/>
      <c r="AF26" s="4">
        <v>12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v>
      </c>
      <c r="K28" s="46"/>
      <c r="L28" s="81">
        <v>2.9</v>
      </c>
      <c r="M28" s="46"/>
      <c r="N28" s="81">
        <v>2.9</v>
      </c>
      <c r="O28" s="46"/>
      <c r="P28" s="81">
        <v>3</v>
      </c>
      <c r="Q28" s="47"/>
      <c r="R28" s="46"/>
      <c r="S28" s="81">
        <v>3</v>
      </c>
      <c r="T28" s="46"/>
      <c r="U28" s="81">
        <v>2.6</v>
      </c>
      <c r="V28" s="46"/>
      <c r="W28" s="81">
        <v>2.6</v>
      </c>
      <c r="X28" s="47"/>
      <c r="Y28" s="47"/>
      <c r="Z28" s="47"/>
      <c r="AA28" s="46"/>
      <c r="AB28" s="3">
        <v>2.6</v>
      </c>
      <c r="AC28" s="50">
        <v>2.6</v>
      </c>
      <c r="AD28" s="47"/>
      <c r="AE28" s="46"/>
      <c r="AF28" s="4">
        <v>2.5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0.97099999999999997</v>
      </c>
      <c r="K31" s="46"/>
      <c r="L31" s="83">
        <v>0.97099999999999997</v>
      </c>
      <c r="M31" s="46"/>
      <c r="N31" s="83">
        <v>0.97099999999999997</v>
      </c>
      <c r="O31" s="46"/>
      <c r="P31" s="83">
        <v>0.97099999999999997</v>
      </c>
      <c r="Q31" s="47"/>
      <c r="R31" s="46"/>
      <c r="S31" s="83">
        <v>0.97099999999999997</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6.3</v>
      </c>
      <c r="K32" s="46"/>
      <c r="L32" s="81">
        <v>6.3</v>
      </c>
      <c r="M32" s="46"/>
      <c r="N32" s="81">
        <v>6.3</v>
      </c>
      <c r="O32" s="46"/>
      <c r="P32" s="81">
        <v>6.3</v>
      </c>
      <c r="Q32" s="47"/>
      <c r="R32" s="46"/>
      <c r="S32" s="81">
        <v>6.3</v>
      </c>
      <c r="T32" s="46"/>
      <c r="U32" s="81">
        <v>6.5</v>
      </c>
      <c r="V32" s="46"/>
      <c r="W32" s="81">
        <v>6.5</v>
      </c>
      <c r="X32" s="47"/>
      <c r="Y32" s="47"/>
      <c r="Z32" s="47"/>
      <c r="AA32" s="46"/>
      <c r="AB32" s="3">
        <v>6.5</v>
      </c>
      <c r="AC32" s="50">
        <v>6.5</v>
      </c>
      <c r="AD32" s="47"/>
      <c r="AE32" s="46"/>
      <c r="AF32" s="4">
        <v>6.5</v>
      </c>
    </row>
    <row r="33" spans="5:37" ht="13.15" customHeight="1" x14ac:dyDescent="0.25">
      <c r="E33" s="51" t="s">
        <v>331</v>
      </c>
      <c r="F33" s="47"/>
      <c r="G33" s="47"/>
      <c r="H33" s="47"/>
      <c r="I33" s="49"/>
      <c r="J33" s="82">
        <v>2.8</v>
      </c>
      <c r="K33" s="46"/>
      <c r="L33" s="82">
        <v>2.8</v>
      </c>
      <c r="M33" s="46"/>
      <c r="N33" s="82">
        <v>2.8</v>
      </c>
      <c r="O33" s="46"/>
      <c r="P33" s="82">
        <v>2.8</v>
      </c>
      <c r="Q33" s="47"/>
      <c r="R33" s="46"/>
      <c r="S33" s="82">
        <v>2.8</v>
      </c>
      <c r="T33" s="46"/>
      <c r="U33" s="82">
        <v>2.4</v>
      </c>
      <c r="V33" s="46"/>
      <c r="W33" s="82">
        <v>2.4</v>
      </c>
      <c r="X33" s="47"/>
      <c r="Y33" s="47"/>
      <c r="Z33" s="47"/>
      <c r="AA33" s="46"/>
      <c r="AB33" s="9">
        <v>2.2999999999999998</v>
      </c>
      <c r="AC33" s="52">
        <v>2.2999999999999998</v>
      </c>
      <c r="AD33" s="47"/>
      <c r="AE33" s="46"/>
      <c r="AF33" s="10">
        <v>2.2999999999999998</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849</v>
      </c>
      <c r="K35" s="46"/>
      <c r="L35" s="80" t="s">
        <v>849</v>
      </c>
      <c r="M35" s="46"/>
      <c r="N35" s="80" t="s">
        <v>849</v>
      </c>
      <c r="O35" s="46"/>
      <c r="P35" s="80" t="s">
        <v>849</v>
      </c>
      <c r="Q35" s="47"/>
      <c r="R35" s="46"/>
      <c r="S35" s="80" t="s">
        <v>849</v>
      </c>
      <c r="T35" s="46"/>
      <c r="U35" s="80" t="s">
        <v>849</v>
      </c>
      <c r="V35" s="46"/>
      <c r="W35" s="80" t="s">
        <v>849</v>
      </c>
      <c r="X35" s="47"/>
      <c r="Y35" s="47"/>
      <c r="Z35" s="47"/>
      <c r="AA35" s="46"/>
      <c r="AB35" s="5" t="s">
        <v>849</v>
      </c>
      <c r="AC35" s="45" t="s">
        <v>849</v>
      </c>
      <c r="AD35" s="47"/>
      <c r="AE35" s="46"/>
      <c r="AF35" s="6" t="s">
        <v>849</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c r="AK43" s="22"/>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n8heMEnvFCOl0hPUzDfvX/nVVnGLSA27FZavgnxgu6znbofUESUEBB5EOmoCFNF73tjdYgt9y30K0mKm7FlSw==" saltValue="vzDjLOsrFEH/rL4qH1pHJ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006FB22-FE70-41AB-B754-B0ED9443523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CALE - Calen (66/11kV)</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K53"/>
  <sheetViews>
    <sheetView showGridLines="0" topLeftCell="A28" zoomScale="160" zoomScaleNormal="160" workbookViewId="0">
      <selection activeCell="AK41" sqref="AK41:AP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850</v>
      </c>
      <c r="J3" s="69"/>
      <c r="K3" s="69"/>
      <c r="L3" s="69"/>
      <c r="M3" s="69"/>
      <c r="N3" s="69"/>
      <c r="O3" s="69"/>
      <c r="P3" s="69"/>
      <c r="Q3" s="69"/>
      <c r="R3" s="69"/>
      <c r="S3" s="69"/>
      <c r="V3" s="71" t="s">
        <v>645</v>
      </c>
      <c r="W3" s="69"/>
      <c r="Y3" s="72" t="s">
        <v>705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851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852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26.7</v>
      </c>
      <c r="K26" s="46"/>
      <c r="L26" s="81">
        <v>26.7</v>
      </c>
      <c r="M26" s="46"/>
      <c r="N26" s="81">
        <v>26.7</v>
      </c>
      <c r="O26" s="46"/>
      <c r="P26" s="81">
        <v>26.7</v>
      </c>
      <c r="Q26" s="47"/>
      <c r="R26" s="46"/>
      <c r="S26" s="81">
        <v>26.7</v>
      </c>
      <c r="T26" s="46"/>
      <c r="U26" s="81">
        <v>29.9</v>
      </c>
      <c r="V26" s="46"/>
      <c r="W26" s="81">
        <v>29.9</v>
      </c>
      <c r="X26" s="47"/>
      <c r="Y26" s="47"/>
      <c r="Z26" s="47"/>
      <c r="AA26" s="46"/>
      <c r="AB26" s="3">
        <v>29.9</v>
      </c>
      <c r="AC26" s="50">
        <v>29.9</v>
      </c>
      <c r="AD26" s="47"/>
      <c r="AE26" s="46"/>
      <c r="AF26" s="4">
        <v>29.9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10.7</v>
      </c>
      <c r="K28" s="46"/>
      <c r="L28" s="81">
        <v>10.6</v>
      </c>
      <c r="M28" s="46"/>
      <c r="N28" s="81">
        <v>10.6</v>
      </c>
      <c r="O28" s="46"/>
      <c r="P28" s="81">
        <v>10.7</v>
      </c>
      <c r="Q28" s="47"/>
      <c r="R28" s="46"/>
      <c r="S28" s="81">
        <v>10.9</v>
      </c>
      <c r="T28" s="46"/>
      <c r="U28" s="81">
        <v>8.1999999999999993</v>
      </c>
      <c r="V28" s="46"/>
      <c r="W28" s="81">
        <v>8.6</v>
      </c>
      <c r="X28" s="47"/>
      <c r="Y28" s="47"/>
      <c r="Z28" s="47"/>
      <c r="AA28" s="46"/>
      <c r="AB28" s="3">
        <v>8.6</v>
      </c>
      <c r="AC28" s="50">
        <v>8.6</v>
      </c>
      <c r="AD28" s="47"/>
      <c r="AE28" s="46"/>
      <c r="AF28" s="4">
        <v>8.6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14.7</v>
      </c>
      <c r="K32" s="46"/>
      <c r="L32" s="81">
        <v>14.7</v>
      </c>
      <c r="M32" s="46"/>
      <c r="N32" s="81">
        <v>14.7</v>
      </c>
      <c r="O32" s="46"/>
      <c r="P32" s="81">
        <v>14.7</v>
      </c>
      <c r="Q32" s="47"/>
      <c r="R32" s="46"/>
      <c r="S32" s="81">
        <v>14.7</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9.9</v>
      </c>
      <c r="K33" s="46"/>
      <c r="L33" s="82">
        <v>9.8000000000000007</v>
      </c>
      <c r="M33" s="46"/>
      <c r="N33" s="82">
        <v>9.8000000000000007</v>
      </c>
      <c r="O33" s="46"/>
      <c r="P33" s="82">
        <v>9.9</v>
      </c>
      <c r="Q33" s="47"/>
      <c r="R33" s="46"/>
      <c r="S33" s="82">
        <v>10.1</v>
      </c>
      <c r="T33" s="46"/>
      <c r="U33" s="82">
        <v>7</v>
      </c>
      <c r="V33" s="46"/>
      <c r="W33" s="82">
        <v>7.4</v>
      </c>
      <c r="X33" s="47"/>
      <c r="Y33" s="47"/>
      <c r="Z33" s="47"/>
      <c r="AA33" s="46"/>
      <c r="AB33" s="9">
        <v>7.4</v>
      </c>
      <c r="AC33" s="52">
        <v>7.4</v>
      </c>
      <c r="AD33" s="47"/>
      <c r="AE33" s="46"/>
      <c r="AF33" s="10">
        <v>7.4</v>
      </c>
    </row>
    <row r="34" spans="5:37"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12.6</v>
      </c>
      <c r="K43" s="46"/>
      <c r="L43" s="81">
        <v>12.6</v>
      </c>
      <c r="M43" s="46"/>
      <c r="N43" s="81">
        <v>12.6</v>
      </c>
      <c r="O43" s="46"/>
      <c r="P43" s="81">
        <v>12.6</v>
      </c>
      <c r="Q43" s="47"/>
      <c r="R43" s="46"/>
      <c r="S43" s="81">
        <v>12.6</v>
      </c>
      <c r="T43" s="46"/>
      <c r="U43" s="81">
        <v>12.6</v>
      </c>
      <c r="V43" s="46"/>
      <c r="W43" s="81">
        <v>12.6</v>
      </c>
      <c r="X43" s="47"/>
      <c r="Y43" s="47"/>
      <c r="Z43" s="47"/>
      <c r="AA43" s="46"/>
      <c r="AB43" s="3">
        <v>12.6</v>
      </c>
      <c r="AC43" s="50">
        <v>12.6</v>
      </c>
      <c r="AD43" s="47"/>
      <c r="AE43" s="46"/>
      <c r="AF43" s="4">
        <v>12.6</v>
      </c>
      <c r="AK43" s="22"/>
    </row>
    <row r="44" spans="5:37" ht="20.100000000000001" customHeight="1" x14ac:dyDescent="0.25">
      <c r="E44" s="48" t="s">
        <v>310</v>
      </c>
      <c r="F44" s="47"/>
      <c r="G44" s="47"/>
      <c r="H44" s="47"/>
      <c r="I44" s="49"/>
      <c r="J44" s="81">
        <v>5.0999999999999996</v>
      </c>
      <c r="K44" s="46"/>
      <c r="L44" s="81">
        <v>5.0999999999999996</v>
      </c>
      <c r="M44" s="46"/>
      <c r="N44" s="81">
        <v>5.0999999999999996</v>
      </c>
      <c r="O44" s="46"/>
      <c r="P44" s="81">
        <v>5.0999999999999996</v>
      </c>
      <c r="Q44" s="47"/>
      <c r="R44" s="46"/>
      <c r="S44" s="81">
        <v>5.0999999999999996</v>
      </c>
      <c r="T44" s="46"/>
      <c r="U44" s="81">
        <v>5.0999999999999996</v>
      </c>
      <c r="V44" s="46"/>
      <c r="W44" s="81">
        <v>5.0999999999999996</v>
      </c>
      <c r="X44" s="47"/>
      <c r="Y44" s="47"/>
      <c r="Z44" s="47"/>
      <c r="AA44" s="46"/>
      <c r="AB44" s="3">
        <v>5.0999999999999996</v>
      </c>
      <c r="AC44" s="50">
        <v>5.0999999999999996</v>
      </c>
      <c r="AD44" s="47"/>
      <c r="AE44" s="46"/>
      <c r="AF44" s="4">
        <v>5.0999999999999996</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RlwvZ05UCyqYTENWFUlzKYZjmBjNHVndFqMLxkiV+Yo947k3lmfMrAvhhjdON0SzIucok19qxgXyR213lxVKA==" saltValue="yZPvtdmpuomZFb+2mIJwX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E016661-1C8E-41EB-B97B-D52A33FC5A0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CALL - Calliope (66/11kV)</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93E5D-47BF-4B8D-917F-270743A0A01D}">
  <sheetPr codeName="Sheet23"/>
  <dimension ref="A1:L303"/>
  <sheetViews>
    <sheetView workbookViewId="0">
      <selection activeCell="C1" sqref="C1:L1048576"/>
    </sheetView>
  </sheetViews>
  <sheetFormatPr defaultRowHeight="15" x14ac:dyDescent="0.25"/>
  <cols>
    <col min="2" max="2" width="30.28515625" customWidth="1"/>
  </cols>
  <sheetData>
    <row r="1" spans="1:12" x14ac:dyDescent="0.25">
      <c r="A1" t="s">
        <v>0</v>
      </c>
      <c r="B1" t="s">
        <v>1</v>
      </c>
      <c r="C1" t="s">
        <v>2</v>
      </c>
      <c r="D1" t="s">
        <v>3</v>
      </c>
      <c r="E1" t="s">
        <v>4</v>
      </c>
      <c r="F1" t="s">
        <v>5</v>
      </c>
      <c r="G1" t="s">
        <v>6</v>
      </c>
      <c r="H1" t="s">
        <v>2</v>
      </c>
      <c r="I1" t="s">
        <v>3</v>
      </c>
      <c r="J1" t="s">
        <v>4</v>
      </c>
      <c r="K1" t="s">
        <v>5</v>
      </c>
      <c r="L1" t="s">
        <v>6</v>
      </c>
    </row>
    <row r="2" spans="1:12" x14ac:dyDescent="0.25">
      <c r="A2">
        <v>6</v>
      </c>
      <c r="B2" t="s">
        <v>7</v>
      </c>
      <c r="C2">
        <v>15</v>
      </c>
      <c r="D2">
        <v>15</v>
      </c>
      <c r="E2">
        <v>15</v>
      </c>
      <c r="F2">
        <v>15</v>
      </c>
      <c r="G2">
        <v>15</v>
      </c>
      <c r="H2">
        <v>15</v>
      </c>
      <c r="I2">
        <v>15</v>
      </c>
      <c r="J2">
        <v>15</v>
      </c>
      <c r="K2">
        <v>15</v>
      </c>
      <c r="L2">
        <v>15</v>
      </c>
    </row>
    <row r="3" spans="1:12" x14ac:dyDescent="0.25">
      <c r="A3">
        <v>7</v>
      </c>
      <c r="B3" t="s">
        <v>8</v>
      </c>
      <c r="C3">
        <v>15</v>
      </c>
      <c r="D3">
        <v>15</v>
      </c>
      <c r="E3">
        <v>15</v>
      </c>
      <c r="F3">
        <v>15</v>
      </c>
      <c r="G3">
        <v>15</v>
      </c>
      <c r="H3">
        <v>15</v>
      </c>
      <c r="I3">
        <v>15</v>
      </c>
      <c r="J3">
        <v>15</v>
      </c>
      <c r="K3">
        <v>15</v>
      </c>
      <c r="L3">
        <v>15</v>
      </c>
    </row>
    <row r="4" spans="1:12" x14ac:dyDescent="0.25">
      <c r="A4">
        <v>8</v>
      </c>
      <c r="B4" t="s">
        <v>9</v>
      </c>
      <c r="C4">
        <v>3</v>
      </c>
      <c r="D4">
        <v>3</v>
      </c>
      <c r="E4">
        <v>3</v>
      </c>
      <c r="F4">
        <v>3</v>
      </c>
      <c r="G4">
        <v>3</v>
      </c>
      <c r="H4">
        <v>3</v>
      </c>
      <c r="I4">
        <v>3</v>
      </c>
      <c r="J4">
        <v>3</v>
      </c>
      <c r="K4">
        <v>3</v>
      </c>
      <c r="L4">
        <v>3</v>
      </c>
    </row>
    <row r="5" spans="1:12" x14ac:dyDescent="0.25">
      <c r="A5">
        <v>9</v>
      </c>
      <c r="B5" t="s">
        <v>10</v>
      </c>
      <c r="C5">
        <v>18</v>
      </c>
      <c r="D5">
        <v>18</v>
      </c>
      <c r="E5">
        <v>18</v>
      </c>
      <c r="F5">
        <v>18</v>
      </c>
      <c r="G5">
        <v>18</v>
      </c>
      <c r="H5">
        <v>18</v>
      </c>
      <c r="I5">
        <v>18</v>
      </c>
      <c r="J5">
        <v>18</v>
      </c>
      <c r="K5">
        <v>18</v>
      </c>
      <c r="L5">
        <v>18</v>
      </c>
    </row>
    <row r="6" spans="1:12" x14ac:dyDescent="0.25">
      <c r="A6">
        <v>10</v>
      </c>
      <c r="B6" t="s">
        <v>11</v>
      </c>
      <c r="C6">
        <v>35</v>
      </c>
      <c r="D6">
        <v>35</v>
      </c>
      <c r="E6">
        <v>35</v>
      </c>
      <c r="F6">
        <v>35</v>
      </c>
      <c r="G6">
        <v>35</v>
      </c>
      <c r="H6">
        <v>35</v>
      </c>
      <c r="I6">
        <v>35</v>
      </c>
      <c r="J6">
        <v>35</v>
      </c>
      <c r="K6">
        <v>35</v>
      </c>
      <c r="L6">
        <v>35</v>
      </c>
    </row>
    <row r="7" spans="1:12" x14ac:dyDescent="0.25">
      <c r="A7">
        <v>11</v>
      </c>
      <c r="B7" t="s">
        <v>12</v>
      </c>
      <c r="C7">
        <v>24</v>
      </c>
      <c r="D7">
        <v>24</v>
      </c>
      <c r="E7">
        <v>24</v>
      </c>
      <c r="F7">
        <v>24</v>
      </c>
      <c r="G7">
        <v>24</v>
      </c>
      <c r="H7">
        <v>24</v>
      </c>
      <c r="I7">
        <v>24</v>
      </c>
      <c r="J7">
        <v>24</v>
      </c>
      <c r="K7">
        <v>24</v>
      </c>
      <c r="L7">
        <v>24</v>
      </c>
    </row>
    <row r="8" spans="1:12" x14ac:dyDescent="0.25">
      <c r="A8">
        <v>12</v>
      </c>
      <c r="B8" t="s">
        <v>13</v>
      </c>
      <c r="C8">
        <v>7.5</v>
      </c>
      <c r="D8">
        <v>7.5</v>
      </c>
      <c r="E8">
        <v>7.5</v>
      </c>
      <c r="F8">
        <v>7.5</v>
      </c>
      <c r="G8">
        <v>7.5</v>
      </c>
      <c r="H8">
        <v>7.5</v>
      </c>
      <c r="I8">
        <v>7.5</v>
      </c>
      <c r="J8">
        <v>7.5</v>
      </c>
      <c r="K8">
        <v>7.5</v>
      </c>
      <c r="L8">
        <v>7.5</v>
      </c>
    </row>
    <row r="9" spans="1:12" x14ac:dyDescent="0.25">
      <c r="A9">
        <v>13</v>
      </c>
      <c r="B9" t="s">
        <v>14</v>
      </c>
      <c r="C9">
        <v>7.5</v>
      </c>
      <c r="D9">
        <v>7.5</v>
      </c>
      <c r="E9">
        <v>7.5</v>
      </c>
      <c r="F9">
        <v>7.5</v>
      </c>
      <c r="G9">
        <v>7.5</v>
      </c>
      <c r="H9">
        <v>7.5</v>
      </c>
      <c r="I9">
        <v>7.5</v>
      </c>
      <c r="J9">
        <v>7.5</v>
      </c>
      <c r="K9">
        <v>7.5</v>
      </c>
      <c r="L9">
        <v>7.5</v>
      </c>
    </row>
    <row r="10" spans="1:12" x14ac:dyDescent="0.25">
      <c r="A10">
        <v>14</v>
      </c>
      <c r="B10" t="s">
        <v>15</v>
      </c>
      <c r="C10">
        <v>0</v>
      </c>
      <c r="D10">
        <v>0</v>
      </c>
      <c r="E10">
        <v>0</v>
      </c>
      <c r="F10">
        <v>0</v>
      </c>
      <c r="G10">
        <v>0</v>
      </c>
      <c r="H10">
        <v>0</v>
      </c>
      <c r="I10">
        <v>0</v>
      </c>
      <c r="J10">
        <v>0</v>
      </c>
      <c r="K10">
        <v>0</v>
      </c>
      <c r="L10">
        <v>0</v>
      </c>
    </row>
    <row r="11" spans="1:12" x14ac:dyDescent="0.25">
      <c r="A11">
        <v>15</v>
      </c>
      <c r="B11" t="s">
        <v>16</v>
      </c>
      <c r="C11">
        <v>0</v>
      </c>
      <c r="D11">
        <v>0</v>
      </c>
      <c r="E11">
        <v>0</v>
      </c>
      <c r="F11">
        <v>0</v>
      </c>
      <c r="G11">
        <v>0</v>
      </c>
      <c r="H11">
        <v>0</v>
      </c>
      <c r="I11">
        <v>0</v>
      </c>
      <c r="J11">
        <v>0</v>
      </c>
      <c r="K11">
        <v>0</v>
      </c>
      <c r="L11">
        <v>0</v>
      </c>
    </row>
    <row r="12" spans="1:12" x14ac:dyDescent="0.25">
      <c r="A12">
        <v>16</v>
      </c>
      <c r="B12" t="s">
        <v>17</v>
      </c>
      <c r="C12">
        <v>0</v>
      </c>
      <c r="D12">
        <v>0</v>
      </c>
      <c r="E12">
        <v>0</v>
      </c>
      <c r="F12">
        <v>0</v>
      </c>
      <c r="G12">
        <v>0</v>
      </c>
      <c r="H12">
        <v>0</v>
      </c>
      <c r="I12">
        <v>0</v>
      </c>
      <c r="J12">
        <v>0</v>
      </c>
      <c r="K12">
        <v>0</v>
      </c>
      <c r="L12">
        <v>0</v>
      </c>
    </row>
    <row r="13" spans="1:12" x14ac:dyDescent="0.25">
      <c r="A13">
        <v>17</v>
      </c>
      <c r="B13" t="s">
        <v>18</v>
      </c>
      <c r="C13">
        <v>15</v>
      </c>
      <c r="D13">
        <v>15</v>
      </c>
      <c r="E13">
        <v>15</v>
      </c>
      <c r="F13">
        <v>15</v>
      </c>
      <c r="G13">
        <v>15</v>
      </c>
      <c r="H13">
        <v>15</v>
      </c>
      <c r="I13">
        <v>15</v>
      </c>
      <c r="J13">
        <v>15</v>
      </c>
      <c r="K13">
        <v>15</v>
      </c>
      <c r="L13">
        <v>15</v>
      </c>
    </row>
    <row r="14" spans="1:12" x14ac:dyDescent="0.25">
      <c r="A14">
        <v>18</v>
      </c>
      <c r="B14" t="s">
        <v>19</v>
      </c>
      <c r="C14">
        <v>0</v>
      </c>
      <c r="D14">
        <v>0</v>
      </c>
      <c r="E14">
        <v>0</v>
      </c>
      <c r="F14">
        <v>0</v>
      </c>
      <c r="G14">
        <v>0</v>
      </c>
      <c r="H14">
        <v>0</v>
      </c>
      <c r="I14">
        <v>0</v>
      </c>
      <c r="J14">
        <v>0</v>
      </c>
      <c r="K14">
        <v>0</v>
      </c>
      <c r="L14">
        <v>0</v>
      </c>
    </row>
    <row r="15" spans="1:12" x14ac:dyDescent="0.25">
      <c r="A15">
        <v>19</v>
      </c>
      <c r="B15" t="s">
        <v>20</v>
      </c>
      <c r="C15">
        <v>19</v>
      </c>
      <c r="D15">
        <v>19</v>
      </c>
      <c r="E15">
        <v>19</v>
      </c>
      <c r="F15">
        <v>19</v>
      </c>
      <c r="G15">
        <v>19</v>
      </c>
      <c r="H15">
        <v>19</v>
      </c>
      <c r="I15">
        <v>19</v>
      </c>
      <c r="J15">
        <v>19</v>
      </c>
      <c r="K15">
        <v>19</v>
      </c>
      <c r="L15">
        <v>19</v>
      </c>
    </row>
    <row r="16" spans="1:12" x14ac:dyDescent="0.25">
      <c r="A16">
        <v>20</v>
      </c>
      <c r="B16" t="s">
        <v>21</v>
      </c>
      <c r="C16">
        <v>19</v>
      </c>
      <c r="D16">
        <v>19</v>
      </c>
      <c r="E16">
        <v>19</v>
      </c>
      <c r="F16">
        <v>19</v>
      </c>
      <c r="G16">
        <v>19</v>
      </c>
      <c r="H16">
        <v>19</v>
      </c>
      <c r="I16">
        <v>19</v>
      </c>
      <c r="J16">
        <v>19</v>
      </c>
      <c r="K16">
        <v>19</v>
      </c>
      <c r="L16">
        <v>19</v>
      </c>
    </row>
    <row r="17" spans="1:12" x14ac:dyDescent="0.25">
      <c r="A17">
        <v>21</v>
      </c>
      <c r="B17" t="s">
        <v>22</v>
      </c>
      <c r="C17">
        <v>7.5</v>
      </c>
      <c r="D17">
        <v>7.5</v>
      </c>
      <c r="E17">
        <v>7.5</v>
      </c>
      <c r="F17">
        <v>7.5</v>
      </c>
      <c r="G17">
        <v>7.5</v>
      </c>
      <c r="H17">
        <v>7.5</v>
      </c>
      <c r="I17">
        <v>7.5</v>
      </c>
      <c r="J17">
        <v>7.5</v>
      </c>
      <c r="K17">
        <v>7.5</v>
      </c>
      <c r="L17">
        <v>7.5</v>
      </c>
    </row>
    <row r="18" spans="1:12" x14ac:dyDescent="0.25">
      <c r="A18">
        <v>22</v>
      </c>
      <c r="B18" t="s">
        <v>23</v>
      </c>
      <c r="C18">
        <v>15</v>
      </c>
      <c r="D18">
        <v>15</v>
      </c>
      <c r="E18">
        <v>15</v>
      </c>
      <c r="F18">
        <v>15</v>
      </c>
      <c r="G18">
        <v>15</v>
      </c>
      <c r="H18">
        <v>15</v>
      </c>
      <c r="I18">
        <v>15</v>
      </c>
      <c r="J18">
        <v>15</v>
      </c>
      <c r="K18">
        <v>15</v>
      </c>
      <c r="L18">
        <v>15</v>
      </c>
    </row>
    <row r="19" spans="1:12" x14ac:dyDescent="0.25">
      <c r="A19">
        <v>23</v>
      </c>
      <c r="B19" t="s">
        <v>24</v>
      </c>
      <c r="C19">
        <v>5</v>
      </c>
      <c r="D19">
        <v>5</v>
      </c>
      <c r="E19">
        <v>5</v>
      </c>
      <c r="F19">
        <v>5</v>
      </c>
      <c r="G19">
        <v>5</v>
      </c>
      <c r="H19">
        <v>5</v>
      </c>
      <c r="I19">
        <v>5</v>
      </c>
      <c r="J19">
        <v>5</v>
      </c>
      <c r="K19">
        <v>5</v>
      </c>
      <c r="L19">
        <v>5</v>
      </c>
    </row>
    <row r="20" spans="1:12" x14ac:dyDescent="0.25">
      <c r="A20">
        <v>24</v>
      </c>
      <c r="B20" t="s">
        <v>25</v>
      </c>
      <c r="C20">
        <v>7.5</v>
      </c>
      <c r="D20">
        <v>7.5</v>
      </c>
      <c r="E20">
        <v>7.5</v>
      </c>
      <c r="F20">
        <v>7.5</v>
      </c>
      <c r="G20">
        <v>7.5</v>
      </c>
      <c r="H20">
        <v>7.5</v>
      </c>
      <c r="I20">
        <v>7.5</v>
      </c>
      <c r="J20">
        <v>7.5</v>
      </c>
      <c r="K20">
        <v>7.5</v>
      </c>
      <c r="L20">
        <v>7.5</v>
      </c>
    </row>
    <row r="21" spans="1:12" x14ac:dyDescent="0.25">
      <c r="A21">
        <v>25</v>
      </c>
      <c r="B21" t="s">
        <v>26</v>
      </c>
      <c r="C21">
        <v>5</v>
      </c>
      <c r="D21">
        <v>5</v>
      </c>
      <c r="E21">
        <v>5</v>
      </c>
      <c r="F21">
        <v>5</v>
      </c>
      <c r="G21">
        <v>5</v>
      </c>
      <c r="H21">
        <v>5</v>
      </c>
      <c r="I21">
        <v>5</v>
      </c>
      <c r="J21">
        <v>5</v>
      </c>
      <c r="K21">
        <v>5</v>
      </c>
      <c r="L21">
        <v>5</v>
      </c>
    </row>
    <row r="22" spans="1:12" x14ac:dyDescent="0.25">
      <c r="A22">
        <v>26</v>
      </c>
      <c r="B22" t="s">
        <v>27</v>
      </c>
      <c r="C22">
        <v>15</v>
      </c>
      <c r="D22">
        <v>15</v>
      </c>
      <c r="E22">
        <v>15</v>
      </c>
      <c r="F22">
        <v>15</v>
      </c>
      <c r="G22">
        <v>15</v>
      </c>
      <c r="H22">
        <v>15</v>
      </c>
      <c r="I22">
        <v>15</v>
      </c>
      <c r="J22">
        <v>15</v>
      </c>
      <c r="K22">
        <v>15</v>
      </c>
      <c r="L22">
        <v>15</v>
      </c>
    </row>
    <row r="23" spans="1:12" x14ac:dyDescent="0.25">
      <c r="A23">
        <v>27</v>
      </c>
      <c r="B23" t="s">
        <v>28</v>
      </c>
      <c r="C23">
        <v>0</v>
      </c>
      <c r="D23">
        <v>0</v>
      </c>
      <c r="E23">
        <v>0</v>
      </c>
      <c r="F23">
        <v>0</v>
      </c>
      <c r="G23">
        <v>0</v>
      </c>
      <c r="H23">
        <v>0</v>
      </c>
      <c r="I23">
        <v>0</v>
      </c>
      <c r="J23">
        <v>0</v>
      </c>
      <c r="K23">
        <v>0</v>
      </c>
      <c r="L23">
        <v>0</v>
      </c>
    </row>
    <row r="24" spans="1:12" x14ac:dyDescent="0.25">
      <c r="A24">
        <v>28</v>
      </c>
      <c r="B24" t="s">
        <v>29</v>
      </c>
      <c r="C24">
        <v>1</v>
      </c>
      <c r="D24">
        <v>1</v>
      </c>
      <c r="E24">
        <v>1</v>
      </c>
      <c r="F24">
        <v>1</v>
      </c>
      <c r="G24">
        <v>1</v>
      </c>
      <c r="H24">
        <v>1</v>
      </c>
      <c r="I24">
        <v>1</v>
      </c>
      <c r="J24">
        <v>1</v>
      </c>
      <c r="K24">
        <v>1</v>
      </c>
      <c r="L24">
        <v>1</v>
      </c>
    </row>
    <row r="25" spans="1:12" x14ac:dyDescent="0.25">
      <c r="A25">
        <v>29</v>
      </c>
      <c r="B25" t="s">
        <v>30</v>
      </c>
      <c r="C25">
        <v>15</v>
      </c>
      <c r="D25">
        <v>15</v>
      </c>
      <c r="E25">
        <v>15</v>
      </c>
      <c r="F25">
        <v>15</v>
      </c>
      <c r="G25">
        <v>15</v>
      </c>
      <c r="H25">
        <v>15</v>
      </c>
      <c r="I25">
        <v>15</v>
      </c>
      <c r="J25">
        <v>15</v>
      </c>
      <c r="K25">
        <v>15</v>
      </c>
      <c r="L25">
        <v>15</v>
      </c>
    </row>
    <row r="26" spans="1:12" x14ac:dyDescent="0.25">
      <c r="A26">
        <v>30</v>
      </c>
      <c r="B26" t="s">
        <v>31</v>
      </c>
      <c r="C26">
        <v>7.5</v>
      </c>
      <c r="D26">
        <v>7.5</v>
      </c>
      <c r="E26">
        <v>7.5</v>
      </c>
      <c r="F26">
        <v>7.5</v>
      </c>
      <c r="G26">
        <v>7.5</v>
      </c>
      <c r="H26">
        <v>7.5</v>
      </c>
      <c r="I26">
        <v>7.5</v>
      </c>
      <c r="J26">
        <v>7.5</v>
      </c>
      <c r="K26">
        <v>7.5</v>
      </c>
      <c r="L26">
        <v>7.5</v>
      </c>
    </row>
    <row r="27" spans="1:12" x14ac:dyDescent="0.25">
      <c r="A27">
        <v>31</v>
      </c>
      <c r="B27" t="s">
        <v>32</v>
      </c>
      <c r="C27">
        <v>15</v>
      </c>
      <c r="D27">
        <v>15</v>
      </c>
      <c r="E27">
        <v>15</v>
      </c>
      <c r="F27">
        <v>15</v>
      </c>
      <c r="G27">
        <v>15</v>
      </c>
      <c r="H27">
        <v>15</v>
      </c>
      <c r="I27">
        <v>15</v>
      </c>
      <c r="J27">
        <v>15</v>
      </c>
      <c r="K27">
        <v>15</v>
      </c>
      <c r="L27">
        <v>15</v>
      </c>
    </row>
    <row r="28" spans="1:12" x14ac:dyDescent="0.25">
      <c r="A28">
        <v>32</v>
      </c>
      <c r="B28" t="s">
        <v>33</v>
      </c>
      <c r="C28">
        <v>0</v>
      </c>
      <c r="D28">
        <v>0</v>
      </c>
      <c r="E28">
        <v>0</v>
      </c>
      <c r="F28">
        <v>0</v>
      </c>
      <c r="G28">
        <v>0</v>
      </c>
      <c r="H28">
        <v>0</v>
      </c>
      <c r="I28">
        <v>0</v>
      </c>
      <c r="J28">
        <v>0</v>
      </c>
      <c r="K28">
        <v>0</v>
      </c>
      <c r="L28">
        <v>0</v>
      </c>
    </row>
    <row r="29" spans="1:12" x14ac:dyDescent="0.25">
      <c r="A29">
        <v>33</v>
      </c>
      <c r="B29" t="s">
        <v>34</v>
      </c>
      <c r="C29">
        <v>0</v>
      </c>
      <c r="D29">
        <v>0</v>
      </c>
      <c r="E29">
        <v>0</v>
      </c>
      <c r="F29">
        <v>0</v>
      </c>
      <c r="G29">
        <v>0</v>
      </c>
      <c r="H29">
        <v>0</v>
      </c>
      <c r="I29">
        <v>0</v>
      </c>
      <c r="J29">
        <v>0</v>
      </c>
      <c r="K29">
        <v>0</v>
      </c>
      <c r="L29">
        <v>0</v>
      </c>
    </row>
    <row r="30" spans="1:12" x14ac:dyDescent="0.25">
      <c r="A30">
        <v>34</v>
      </c>
      <c r="B30" t="s">
        <v>35</v>
      </c>
      <c r="C30">
        <v>5</v>
      </c>
      <c r="D30">
        <v>5</v>
      </c>
      <c r="E30">
        <v>5</v>
      </c>
      <c r="F30">
        <v>5</v>
      </c>
      <c r="G30">
        <v>5</v>
      </c>
      <c r="H30">
        <v>5</v>
      </c>
      <c r="I30">
        <v>5</v>
      </c>
      <c r="J30">
        <v>5</v>
      </c>
      <c r="K30">
        <v>5</v>
      </c>
      <c r="L30">
        <v>5</v>
      </c>
    </row>
    <row r="31" spans="1:12" x14ac:dyDescent="0.25">
      <c r="A31">
        <v>35</v>
      </c>
      <c r="B31" t="s">
        <v>36</v>
      </c>
      <c r="C31">
        <v>76</v>
      </c>
      <c r="D31">
        <v>76</v>
      </c>
      <c r="E31">
        <v>76</v>
      </c>
      <c r="F31">
        <v>76</v>
      </c>
      <c r="G31">
        <v>76</v>
      </c>
      <c r="H31">
        <v>76</v>
      </c>
      <c r="I31">
        <v>76</v>
      </c>
      <c r="J31">
        <v>76</v>
      </c>
      <c r="K31">
        <v>76</v>
      </c>
      <c r="L31">
        <v>76</v>
      </c>
    </row>
    <row r="32" spans="1:12" x14ac:dyDescent="0.25">
      <c r="A32">
        <v>36</v>
      </c>
      <c r="B32" t="s">
        <v>37</v>
      </c>
      <c r="C32">
        <v>55</v>
      </c>
      <c r="D32">
        <v>55</v>
      </c>
      <c r="E32">
        <v>55</v>
      </c>
      <c r="F32">
        <v>55</v>
      </c>
      <c r="G32">
        <v>55</v>
      </c>
      <c r="H32">
        <v>55</v>
      </c>
      <c r="I32">
        <v>55</v>
      </c>
      <c r="J32">
        <v>55</v>
      </c>
      <c r="K32">
        <v>55</v>
      </c>
      <c r="L32">
        <v>55</v>
      </c>
    </row>
    <row r="33" spans="1:12" x14ac:dyDescent="0.25">
      <c r="A33">
        <v>37</v>
      </c>
      <c r="B33" t="s">
        <v>38</v>
      </c>
      <c r="C33">
        <v>2</v>
      </c>
      <c r="D33">
        <v>2</v>
      </c>
      <c r="E33">
        <v>2</v>
      </c>
      <c r="F33">
        <v>2</v>
      </c>
      <c r="G33">
        <v>2</v>
      </c>
      <c r="H33">
        <v>2</v>
      </c>
      <c r="I33">
        <v>2</v>
      </c>
      <c r="J33">
        <v>2</v>
      </c>
      <c r="K33">
        <v>2</v>
      </c>
      <c r="L33">
        <v>2</v>
      </c>
    </row>
    <row r="34" spans="1:12" x14ac:dyDescent="0.25">
      <c r="A34">
        <v>38</v>
      </c>
      <c r="B34" t="s">
        <v>39</v>
      </c>
      <c r="C34">
        <v>5</v>
      </c>
      <c r="D34">
        <v>5</v>
      </c>
      <c r="E34">
        <v>5</v>
      </c>
      <c r="F34">
        <v>5</v>
      </c>
      <c r="G34">
        <v>5</v>
      </c>
      <c r="H34">
        <v>5</v>
      </c>
      <c r="I34">
        <v>5</v>
      </c>
      <c r="J34">
        <v>5</v>
      </c>
      <c r="K34">
        <v>5</v>
      </c>
      <c r="L34">
        <v>5</v>
      </c>
    </row>
    <row r="35" spans="1:12" x14ac:dyDescent="0.25">
      <c r="A35">
        <v>39</v>
      </c>
      <c r="B35" t="s">
        <v>40</v>
      </c>
      <c r="C35">
        <v>7.5</v>
      </c>
      <c r="D35">
        <v>7.5</v>
      </c>
      <c r="E35">
        <v>7.5</v>
      </c>
      <c r="F35">
        <v>7.5</v>
      </c>
      <c r="G35">
        <v>7.5</v>
      </c>
      <c r="H35">
        <v>7.5</v>
      </c>
      <c r="I35">
        <v>7.5</v>
      </c>
      <c r="J35">
        <v>7.5</v>
      </c>
      <c r="K35">
        <v>7.5</v>
      </c>
      <c r="L35">
        <v>7.5</v>
      </c>
    </row>
    <row r="36" spans="1:12" x14ac:dyDescent="0.25">
      <c r="A36">
        <v>40</v>
      </c>
      <c r="B36" t="s">
        <v>41</v>
      </c>
      <c r="C36">
        <v>15</v>
      </c>
      <c r="D36">
        <v>15</v>
      </c>
      <c r="E36">
        <v>15</v>
      </c>
      <c r="F36">
        <v>15</v>
      </c>
      <c r="G36">
        <v>15</v>
      </c>
      <c r="H36">
        <v>15</v>
      </c>
      <c r="I36">
        <v>15</v>
      </c>
      <c r="J36">
        <v>15</v>
      </c>
      <c r="K36">
        <v>15</v>
      </c>
      <c r="L36">
        <v>15</v>
      </c>
    </row>
    <row r="37" spans="1:12" x14ac:dyDescent="0.25">
      <c r="A37">
        <v>41</v>
      </c>
      <c r="B37" t="s">
        <v>42</v>
      </c>
      <c r="C37">
        <v>50</v>
      </c>
      <c r="D37">
        <v>50</v>
      </c>
      <c r="E37">
        <v>50</v>
      </c>
      <c r="F37">
        <v>50</v>
      </c>
      <c r="G37">
        <v>50</v>
      </c>
      <c r="H37">
        <v>50</v>
      </c>
      <c r="I37">
        <v>50</v>
      </c>
      <c r="J37">
        <v>50</v>
      </c>
      <c r="K37">
        <v>50</v>
      </c>
      <c r="L37">
        <v>50</v>
      </c>
    </row>
    <row r="38" spans="1:12" x14ac:dyDescent="0.25">
      <c r="A38">
        <v>42</v>
      </c>
      <c r="B38" t="s">
        <v>43</v>
      </c>
      <c r="C38">
        <v>0</v>
      </c>
      <c r="D38">
        <v>0</v>
      </c>
      <c r="E38">
        <v>0</v>
      </c>
      <c r="F38">
        <v>0</v>
      </c>
      <c r="G38">
        <v>0</v>
      </c>
      <c r="H38">
        <v>0</v>
      </c>
      <c r="I38">
        <v>0</v>
      </c>
      <c r="J38">
        <v>0</v>
      </c>
      <c r="K38">
        <v>0</v>
      </c>
      <c r="L38">
        <v>0</v>
      </c>
    </row>
    <row r="39" spans="1:12" x14ac:dyDescent="0.25">
      <c r="A39">
        <v>43</v>
      </c>
      <c r="B39" t="s">
        <v>44</v>
      </c>
      <c r="C39">
        <v>0</v>
      </c>
      <c r="D39">
        <v>0</v>
      </c>
      <c r="E39">
        <v>0</v>
      </c>
      <c r="F39">
        <v>0</v>
      </c>
      <c r="G39">
        <v>0</v>
      </c>
      <c r="H39">
        <v>0</v>
      </c>
      <c r="I39">
        <v>0</v>
      </c>
      <c r="J39">
        <v>0</v>
      </c>
      <c r="K39">
        <v>0</v>
      </c>
      <c r="L39">
        <v>0</v>
      </c>
    </row>
    <row r="40" spans="1:12" x14ac:dyDescent="0.25">
      <c r="A40">
        <v>44</v>
      </c>
      <c r="B40" t="s">
        <v>45</v>
      </c>
      <c r="C40">
        <v>16</v>
      </c>
      <c r="D40">
        <v>16</v>
      </c>
      <c r="E40">
        <v>16</v>
      </c>
      <c r="F40">
        <v>16</v>
      </c>
      <c r="G40">
        <v>16</v>
      </c>
      <c r="H40">
        <v>16</v>
      </c>
      <c r="I40">
        <v>16</v>
      </c>
      <c r="J40">
        <v>16</v>
      </c>
      <c r="K40">
        <v>16</v>
      </c>
      <c r="L40">
        <v>16</v>
      </c>
    </row>
    <row r="41" spans="1:12" x14ac:dyDescent="0.25">
      <c r="A41">
        <v>45</v>
      </c>
      <c r="B41" t="s">
        <v>46</v>
      </c>
      <c r="C41">
        <v>0</v>
      </c>
      <c r="D41">
        <v>0</v>
      </c>
      <c r="E41">
        <v>0</v>
      </c>
      <c r="F41">
        <v>0</v>
      </c>
      <c r="G41">
        <v>0</v>
      </c>
      <c r="H41">
        <v>0</v>
      </c>
      <c r="I41">
        <v>0</v>
      </c>
      <c r="J41">
        <v>0</v>
      </c>
      <c r="K41">
        <v>0</v>
      </c>
      <c r="L41">
        <v>0</v>
      </c>
    </row>
    <row r="42" spans="1:12" x14ac:dyDescent="0.25">
      <c r="A42">
        <v>46</v>
      </c>
      <c r="B42" t="s">
        <v>47</v>
      </c>
      <c r="C42">
        <v>5</v>
      </c>
      <c r="D42">
        <v>5</v>
      </c>
      <c r="E42">
        <v>5</v>
      </c>
      <c r="F42">
        <v>5</v>
      </c>
      <c r="G42">
        <v>5</v>
      </c>
      <c r="H42">
        <v>5</v>
      </c>
      <c r="I42">
        <v>5</v>
      </c>
      <c r="J42">
        <v>5</v>
      </c>
      <c r="K42">
        <v>5</v>
      </c>
      <c r="L42">
        <v>5</v>
      </c>
    </row>
    <row r="43" spans="1:12" x14ac:dyDescent="0.25">
      <c r="A43">
        <v>47</v>
      </c>
      <c r="B43" t="s">
        <v>48</v>
      </c>
      <c r="C43">
        <v>0</v>
      </c>
      <c r="D43">
        <v>0</v>
      </c>
      <c r="E43">
        <v>0</v>
      </c>
      <c r="F43">
        <v>0</v>
      </c>
      <c r="G43">
        <v>0</v>
      </c>
      <c r="H43">
        <v>0</v>
      </c>
      <c r="I43">
        <v>0</v>
      </c>
      <c r="J43">
        <v>0</v>
      </c>
      <c r="K43">
        <v>0</v>
      </c>
      <c r="L43">
        <v>0</v>
      </c>
    </row>
    <row r="44" spans="1:12" x14ac:dyDescent="0.25">
      <c r="A44">
        <v>48</v>
      </c>
      <c r="B44" t="s">
        <v>49</v>
      </c>
      <c r="C44">
        <v>7.5</v>
      </c>
      <c r="D44">
        <v>7.5</v>
      </c>
      <c r="E44">
        <v>7.5</v>
      </c>
      <c r="F44">
        <v>7.5</v>
      </c>
      <c r="G44">
        <v>7.5</v>
      </c>
      <c r="H44">
        <v>7.5</v>
      </c>
      <c r="I44">
        <v>7.5</v>
      </c>
      <c r="J44">
        <v>7.5</v>
      </c>
      <c r="K44">
        <v>7.5</v>
      </c>
      <c r="L44">
        <v>7.5</v>
      </c>
    </row>
    <row r="45" spans="1:12" x14ac:dyDescent="0.25">
      <c r="A45">
        <v>49</v>
      </c>
      <c r="B45" t="s">
        <v>50</v>
      </c>
      <c r="C45">
        <v>0</v>
      </c>
      <c r="D45">
        <v>0</v>
      </c>
      <c r="E45">
        <v>0</v>
      </c>
      <c r="F45">
        <v>0</v>
      </c>
      <c r="G45">
        <v>0</v>
      </c>
      <c r="H45">
        <v>0</v>
      </c>
      <c r="I45">
        <v>0</v>
      </c>
      <c r="J45">
        <v>0</v>
      </c>
      <c r="K45">
        <v>0</v>
      </c>
      <c r="L45">
        <v>0</v>
      </c>
    </row>
    <row r="46" spans="1:12" x14ac:dyDescent="0.25">
      <c r="A46">
        <v>50</v>
      </c>
      <c r="B46" t="s">
        <v>51</v>
      </c>
      <c r="C46">
        <v>7.5</v>
      </c>
      <c r="D46">
        <v>7.5</v>
      </c>
      <c r="E46">
        <v>7.5</v>
      </c>
      <c r="F46">
        <v>7.5</v>
      </c>
      <c r="G46">
        <v>7.5</v>
      </c>
      <c r="H46">
        <v>7.5</v>
      </c>
      <c r="I46">
        <v>7.5</v>
      </c>
      <c r="J46">
        <v>7.5</v>
      </c>
      <c r="K46">
        <v>7.5</v>
      </c>
      <c r="L46">
        <v>7.5</v>
      </c>
    </row>
    <row r="47" spans="1:12" x14ac:dyDescent="0.25">
      <c r="A47">
        <v>51</v>
      </c>
      <c r="B47" t="s">
        <v>52</v>
      </c>
      <c r="C47">
        <v>20</v>
      </c>
      <c r="D47">
        <v>20</v>
      </c>
      <c r="E47">
        <v>20</v>
      </c>
      <c r="F47">
        <v>20</v>
      </c>
      <c r="G47">
        <v>20</v>
      </c>
      <c r="H47">
        <v>20</v>
      </c>
      <c r="I47">
        <v>20</v>
      </c>
      <c r="J47">
        <v>20</v>
      </c>
      <c r="K47">
        <v>20</v>
      </c>
      <c r="L47">
        <v>20</v>
      </c>
    </row>
    <row r="48" spans="1:12" x14ac:dyDescent="0.25">
      <c r="A48">
        <v>52</v>
      </c>
      <c r="B48" t="s">
        <v>53</v>
      </c>
      <c r="C48">
        <v>7.5</v>
      </c>
      <c r="D48">
        <v>7.5</v>
      </c>
      <c r="E48">
        <v>7.5</v>
      </c>
      <c r="F48">
        <v>7.5</v>
      </c>
      <c r="G48">
        <v>7.5</v>
      </c>
      <c r="H48">
        <v>7.5</v>
      </c>
      <c r="I48">
        <v>7.5</v>
      </c>
      <c r="J48">
        <v>7.5</v>
      </c>
      <c r="K48">
        <v>7.5</v>
      </c>
      <c r="L48">
        <v>7.5</v>
      </c>
    </row>
    <row r="49" spans="1:12" x14ac:dyDescent="0.25">
      <c r="A49">
        <v>53</v>
      </c>
      <c r="B49" t="s">
        <v>54</v>
      </c>
      <c r="C49">
        <v>5</v>
      </c>
      <c r="D49">
        <v>5</v>
      </c>
      <c r="E49">
        <v>5</v>
      </c>
      <c r="F49">
        <v>5</v>
      </c>
      <c r="G49">
        <v>5</v>
      </c>
      <c r="H49">
        <v>5</v>
      </c>
      <c r="I49">
        <v>5</v>
      </c>
      <c r="J49">
        <v>5</v>
      </c>
      <c r="K49">
        <v>5</v>
      </c>
      <c r="L49">
        <v>5</v>
      </c>
    </row>
    <row r="50" spans="1:12" x14ac:dyDescent="0.25">
      <c r="A50">
        <v>54</v>
      </c>
      <c r="B50" t="s">
        <v>55</v>
      </c>
      <c r="C50">
        <v>0</v>
      </c>
      <c r="D50">
        <v>0</v>
      </c>
      <c r="E50">
        <v>0</v>
      </c>
      <c r="F50">
        <v>0</v>
      </c>
      <c r="G50">
        <v>0</v>
      </c>
      <c r="H50">
        <v>0</v>
      </c>
      <c r="I50">
        <v>0</v>
      </c>
      <c r="J50">
        <v>0</v>
      </c>
      <c r="K50">
        <v>0</v>
      </c>
      <c r="L50">
        <v>0</v>
      </c>
    </row>
    <row r="51" spans="1:12" x14ac:dyDescent="0.25">
      <c r="A51">
        <v>55</v>
      </c>
      <c r="B51" t="s">
        <v>56</v>
      </c>
      <c r="C51">
        <v>0</v>
      </c>
      <c r="D51">
        <v>0</v>
      </c>
      <c r="E51">
        <v>0</v>
      </c>
      <c r="F51">
        <v>0</v>
      </c>
      <c r="G51">
        <v>0</v>
      </c>
      <c r="H51">
        <v>0</v>
      </c>
      <c r="I51">
        <v>0</v>
      </c>
      <c r="J51">
        <v>0</v>
      </c>
      <c r="K51">
        <v>0</v>
      </c>
      <c r="L51">
        <v>0</v>
      </c>
    </row>
    <row r="52" spans="1:12" x14ac:dyDescent="0.25">
      <c r="A52">
        <v>56</v>
      </c>
      <c r="B52" t="s">
        <v>57</v>
      </c>
      <c r="C52">
        <v>7.5</v>
      </c>
      <c r="D52">
        <v>7.5</v>
      </c>
      <c r="E52">
        <v>7.5</v>
      </c>
      <c r="F52">
        <v>7.5</v>
      </c>
      <c r="G52">
        <v>7.5</v>
      </c>
      <c r="H52">
        <v>7.5</v>
      </c>
      <c r="I52">
        <v>7.5</v>
      </c>
      <c r="J52">
        <v>7.5</v>
      </c>
      <c r="K52">
        <v>7.5</v>
      </c>
      <c r="L52">
        <v>7.5</v>
      </c>
    </row>
    <row r="53" spans="1:12" x14ac:dyDescent="0.25">
      <c r="A53">
        <v>57</v>
      </c>
      <c r="B53" t="s">
        <v>58</v>
      </c>
      <c r="C53">
        <v>16</v>
      </c>
      <c r="D53">
        <v>16</v>
      </c>
      <c r="E53">
        <v>16</v>
      </c>
      <c r="F53">
        <v>16</v>
      </c>
      <c r="G53">
        <v>16</v>
      </c>
      <c r="H53">
        <v>16</v>
      </c>
      <c r="I53">
        <v>16</v>
      </c>
      <c r="J53">
        <v>16</v>
      </c>
      <c r="K53">
        <v>16</v>
      </c>
      <c r="L53">
        <v>16</v>
      </c>
    </row>
    <row r="54" spans="1:12" x14ac:dyDescent="0.25">
      <c r="A54">
        <v>58</v>
      </c>
      <c r="B54" t="s">
        <v>59</v>
      </c>
      <c r="C54">
        <v>16</v>
      </c>
      <c r="D54">
        <v>16</v>
      </c>
      <c r="E54">
        <v>16</v>
      </c>
      <c r="F54">
        <v>16</v>
      </c>
      <c r="G54">
        <v>16</v>
      </c>
      <c r="H54">
        <v>16</v>
      </c>
      <c r="I54">
        <v>16</v>
      </c>
      <c r="J54">
        <v>16</v>
      </c>
      <c r="K54">
        <v>16</v>
      </c>
      <c r="L54">
        <v>16</v>
      </c>
    </row>
    <row r="55" spans="1:12" x14ac:dyDescent="0.25">
      <c r="A55">
        <v>59</v>
      </c>
      <c r="B55" t="s">
        <v>60</v>
      </c>
      <c r="C55">
        <v>2</v>
      </c>
      <c r="D55">
        <v>2</v>
      </c>
      <c r="E55">
        <v>2</v>
      </c>
      <c r="F55">
        <v>2</v>
      </c>
      <c r="G55">
        <v>2</v>
      </c>
      <c r="H55">
        <v>2</v>
      </c>
      <c r="I55">
        <v>2</v>
      </c>
      <c r="J55">
        <v>2</v>
      </c>
      <c r="K55">
        <v>2</v>
      </c>
      <c r="L55">
        <v>2</v>
      </c>
    </row>
    <row r="56" spans="1:12" x14ac:dyDescent="0.25">
      <c r="A56">
        <v>60</v>
      </c>
      <c r="B56" t="s">
        <v>61</v>
      </c>
      <c r="C56">
        <v>0</v>
      </c>
      <c r="D56">
        <v>0</v>
      </c>
      <c r="E56">
        <v>0</v>
      </c>
      <c r="F56">
        <v>0</v>
      </c>
      <c r="G56">
        <v>0</v>
      </c>
      <c r="H56">
        <v>0</v>
      </c>
      <c r="I56">
        <v>0</v>
      </c>
      <c r="J56">
        <v>0</v>
      </c>
      <c r="K56">
        <v>0</v>
      </c>
      <c r="L56">
        <v>0</v>
      </c>
    </row>
    <row r="57" spans="1:12" x14ac:dyDescent="0.25">
      <c r="A57">
        <v>61</v>
      </c>
      <c r="B57" t="s">
        <v>62</v>
      </c>
      <c r="C57">
        <v>0</v>
      </c>
      <c r="D57">
        <v>0</v>
      </c>
      <c r="E57">
        <v>0</v>
      </c>
      <c r="F57">
        <v>0</v>
      </c>
      <c r="G57">
        <v>0</v>
      </c>
      <c r="H57">
        <v>0</v>
      </c>
      <c r="I57">
        <v>0</v>
      </c>
      <c r="J57">
        <v>0</v>
      </c>
      <c r="K57">
        <v>0</v>
      </c>
      <c r="L57">
        <v>0</v>
      </c>
    </row>
    <row r="58" spans="1:12" x14ac:dyDescent="0.25">
      <c r="A58">
        <v>62</v>
      </c>
      <c r="B58" t="s">
        <v>63</v>
      </c>
      <c r="C58">
        <v>2</v>
      </c>
      <c r="D58">
        <v>2</v>
      </c>
      <c r="E58">
        <v>2</v>
      </c>
      <c r="F58">
        <v>2</v>
      </c>
      <c r="G58">
        <v>2</v>
      </c>
      <c r="H58">
        <v>2</v>
      </c>
      <c r="I58">
        <v>2</v>
      </c>
      <c r="J58">
        <v>2</v>
      </c>
      <c r="K58">
        <v>2</v>
      </c>
      <c r="L58">
        <v>2</v>
      </c>
    </row>
    <row r="59" spans="1:12" x14ac:dyDescent="0.25">
      <c r="A59">
        <v>63</v>
      </c>
      <c r="B59" t="s">
        <v>64</v>
      </c>
      <c r="C59">
        <v>8</v>
      </c>
      <c r="D59">
        <v>8</v>
      </c>
      <c r="E59">
        <v>8</v>
      </c>
      <c r="F59">
        <v>8</v>
      </c>
      <c r="G59">
        <v>8</v>
      </c>
      <c r="H59">
        <v>8</v>
      </c>
      <c r="I59">
        <v>8</v>
      </c>
      <c r="J59">
        <v>8</v>
      </c>
      <c r="K59">
        <v>8</v>
      </c>
      <c r="L59">
        <v>8</v>
      </c>
    </row>
    <row r="60" spans="1:12" x14ac:dyDescent="0.25">
      <c r="A60">
        <v>64</v>
      </c>
      <c r="B60" t="s">
        <v>65</v>
      </c>
      <c r="C60">
        <v>2</v>
      </c>
      <c r="D60">
        <v>2</v>
      </c>
      <c r="E60">
        <v>2</v>
      </c>
      <c r="F60">
        <v>2</v>
      </c>
      <c r="G60">
        <v>2</v>
      </c>
      <c r="H60">
        <v>2</v>
      </c>
      <c r="I60">
        <v>2</v>
      </c>
      <c r="J60">
        <v>2</v>
      </c>
      <c r="K60">
        <v>2</v>
      </c>
      <c r="L60">
        <v>2</v>
      </c>
    </row>
    <row r="61" spans="1:12" x14ac:dyDescent="0.25">
      <c r="A61">
        <v>65</v>
      </c>
      <c r="B61" t="s">
        <v>66</v>
      </c>
      <c r="C61">
        <v>0</v>
      </c>
      <c r="D61">
        <v>0</v>
      </c>
      <c r="E61">
        <v>0</v>
      </c>
      <c r="F61">
        <v>0</v>
      </c>
      <c r="G61">
        <v>0</v>
      </c>
      <c r="H61">
        <v>0</v>
      </c>
      <c r="I61">
        <v>0</v>
      </c>
      <c r="J61">
        <v>0</v>
      </c>
      <c r="K61">
        <v>0</v>
      </c>
      <c r="L61">
        <v>0</v>
      </c>
    </row>
    <row r="62" spans="1:12" x14ac:dyDescent="0.25">
      <c r="A62">
        <v>66</v>
      </c>
      <c r="B62" t="s">
        <v>67</v>
      </c>
      <c r="C62">
        <v>15</v>
      </c>
      <c r="D62">
        <v>15</v>
      </c>
      <c r="E62">
        <v>15</v>
      </c>
      <c r="F62">
        <v>15</v>
      </c>
      <c r="G62">
        <v>15</v>
      </c>
      <c r="H62">
        <v>15</v>
      </c>
      <c r="I62">
        <v>15</v>
      </c>
      <c r="J62">
        <v>15</v>
      </c>
      <c r="K62">
        <v>15</v>
      </c>
      <c r="L62">
        <v>15</v>
      </c>
    </row>
    <row r="63" spans="1:12" x14ac:dyDescent="0.25">
      <c r="A63">
        <v>67</v>
      </c>
      <c r="B63" t="s">
        <v>68</v>
      </c>
      <c r="C63">
        <v>15</v>
      </c>
      <c r="D63">
        <v>15</v>
      </c>
      <c r="E63">
        <v>15</v>
      </c>
      <c r="F63">
        <v>15</v>
      </c>
      <c r="G63">
        <v>15</v>
      </c>
      <c r="H63">
        <v>15</v>
      </c>
      <c r="I63">
        <v>15</v>
      </c>
      <c r="J63">
        <v>15</v>
      </c>
      <c r="K63">
        <v>15</v>
      </c>
      <c r="L63">
        <v>15</v>
      </c>
    </row>
    <row r="64" spans="1:12" x14ac:dyDescent="0.25">
      <c r="A64">
        <v>68</v>
      </c>
      <c r="B64" t="s">
        <v>69</v>
      </c>
      <c r="C64">
        <v>0</v>
      </c>
      <c r="D64">
        <v>0</v>
      </c>
      <c r="E64">
        <v>0</v>
      </c>
      <c r="F64">
        <v>0</v>
      </c>
      <c r="G64">
        <v>0</v>
      </c>
      <c r="H64">
        <v>0</v>
      </c>
      <c r="I64">
        <v>0</v>
      </c>
      <c r="J64">
        <v>0</v>
      </c>
      <c r="K64">
        <v>0</v>
      </c>
      <c r="L64">
        <v>0</v>
      </c>
    </row>
    <row r="65" spans="1:12" x14ac:dyDescent="0.25">
      <c r="A65">
        <v>69</v>
      </c>
      <c r="B65" t="s">
        <v>70</v>
      </c>
      <c r="C65">
        <v>1.5</v>
      </c>
      <c r="D65">
        <v>1.5</v>
      </c>
      <c r="E65">
        <v>1.5</v>
      </c>
      <c r="F65">
        <v>1.5</v>
      </c>
      <c r="G65">
        <v>1.5</v>
      </c>
      <c r="H65">
        <v>1.5</v>
      </c>
      <c r="I65">
        <v>1.5</v>
      </c>
      <c r="J65">
        <v>1.5</v>
      </c>
      <c r="K65">
        <v>1.5</v>
      </c>
      <c r="L65">
        <v>1.5</v>
      </c>
    </row>
    <row r="66" spans="1:12" x14ac:dyDescent="0.25">
      <c r="A66">
        <v>70</v>
      </c>
      <c r="B66" t="s">
        <v>71</v>
      </c>
      <c r="C66">
        <v>2</v>
      </c>
      <c r="D66">
        <v>2</v>
      </c>
      <c r="E66">
        <v>2</v>
      </c>
      <c r="F66">
        <v>2</v>
      </c>
      <c r="G66">
        <v>2</v>
      </c>
      <c r="H66">
        <v>2</v>
      </c>
      <c r="I66">
        <v>2</v>
      </c>
      <c r="J66">
        <v>2</v>
      </c>
      <c r="K66">
        <v>2</v>
      </c>
      <c r="L66">
        <v>2</v>
      </c>
    </row>
    <row r="67" spans="1:12" x14ac:dyDescent="0.25">
      <c r="A67">
        <v>71</v>
      </c>
      <c r="B67" t="s">
        <v>72</v>
      </c>
      <c r="C67">
        <v>8</v>
      </c>
      <c r="D67">
        <v>8</v>
      </c>
      <c r="E67">
        <v>8</v>
      </c>
      <c r="F67">
        <v>8</v>
      </c>
      <c r="G67">
        <v>8</v>
      </c>
      <c r="H67">
        <v>8</v>
      </c>
      <c r="I67">
        <v>8</v>
      </c>
      <c r="J67">
        <v>8</v>
      </c>
      <c r="K67">
        <v>8</v>
      </c>
      <c r="L67">
        <v>8</v>
      </c>
    </row>
    <row r="68" spans="1:12" x14ac:dyDescent="0.25">
      <c r="A68">
        <v>72</v>
      </c>
      <c r="B68" t="s">
        <v>73</v>
      </c>
      <c r="C68">
        <v>16</v>
      </c>
      <c r="D68">
        <v>16</v>
      </c>
      <c r="E68">
        <v>16</v>
      </c>
      <c r="F68">
        <v>16</v>
      </c>
      <c r="G68">
        <v>16</v>
      </c>
      <c r="H68">
        <v>16</v>
      </c>
      <c r="I68">
        <v>16</v>
      </c>
      <c r="J68">
        <v>16</v>
      </c>
      <c r="K68">
        <v>16</v>
      </c>
      <c r="L68">
        <v>16</v>
      </c>
    </row>
    <row r="69" spans="1:12" x14ac:dyDescent="0.25">
      <c r="A69">
        <v>73</v>
      </c>
      <c r="B69" t="s">
        <v>74</v>
      </c>
      <c r="C69">
        <v>15</v>
      </c>
      <c r="D69">
        <v>15</v>
      </c>
      <c r="E69">
        <v>15</v>
      </c>
      <c r="F69">
        <v>15</v>
      </c>
      <c r="G69">
        <v>15</v>
      </c>
      <c r="H69">
        <v>15</v>
      </c>
      <c r="I69">
        <v>15</v>
      </c>
      <c r="J69">
        <v>15</v>
      </c>
      <c r="K69">
        <v>15</v>
      </c>
      <c r="L69">
        <v>15</v>
      </c>
    </row>
    <row r="70" spans="1:12" x14ac:dyDescent="0.25">
      <c r="A70">
        <v>74</v>
      </c>
      <c r="B70" t="s">
        <v>75</v>
      </c>
      <c r="C70">
        <v>2</v>
      </c>
      <c r="D70">
        <v>2</v>
      </c>
      <c r="E70">
        <v>2</v>
      </c>
      <c r="F70">
        <v>2</v>
      </c>
      <c r="G70">
        <v>2</v>
      </c>
      <c r="H70">
        <v>2</v>
      </c>
      <c r="I70">
        <v>2</v>
      </c>
      <c r="J70">
        <v>2</v>
      </c>
      <c r="K70">
        <v>2</v>
      </c>
      <c r="L70">
        <v>2</v>
      </c>
    </row>
    <row r="71" spans="1:12" x14ac:dyDescent="0.25">
      <c r="A71">
        <v>75</v>
      </c>
      <c r="B71" t="s">
        <v>76</v>
      </c>
      <c r="C71">
        <v>10</v>
      </c>
      <c r="D71">
        <v>10</v>
      </c>
      <c r="E71">
        <v>10</v>
      </c>
      <c r="F71">
        <v>10</v>
      </c>
      <c r="G71">
        <v>10</v>
      </c>
      <c r="H71">
        <v>10</v>
      </c>
      <c r="I71">
        <v>10</v>
      </c>
      <c r="J71">
        <v>10</v>
      </c>
      <c r="K71">
        <v>10</v>
      </c>
      <c r="L71">
        <v>10</v>
      </c>
    </row>
    <row r="72" spans="1:12" x14ac:dyDescent="0.25">
      <c r="A72">
        <v>76</v>
      </c>
      <c r="B72" t="s">
        <v>77</v>
      </c>
      <c r="C72">
        <v>0</v>
      </c>
      <c r="D72">
        <v>0</v>
      </c>
      <c r="E72">
        <v>0</v>
      </c>
      <c r="F72">
        <v>0</v>
      </c>
      <c r="G72">
        <v>0</v>
      </c>
      <c r="H72">
        <v>0</v>
      </c>
      <c r="I72">
        <v>0</v>
      </c>
      <c r="J72">
        <v>0</v>
      </c>
      <c r="K72">
        <v>0</v>
      </c>
      <c r="L72">
        <v>0</v>
      </c>
    </row>
    <row r="73" spans="1:12" x14ac:dyDescent="0.25">
      <c r="A73">
        <v>77</v>
      </c>
      <c r="B73" t="s">
        <v>78</v>
      </c>
      <c r="C73">
        <v>0</v>
      </c>
      <c r="D73">
        <v>0</v>
      </c>
      <c r="E73">
        <v>0</v>
      </c>
      <c r="F73">
        <v>0</v>
      </c>
      <c r="G73">
        <v>0</v>
      </c>
      <c r="H73">
        <v>0</v>
      </c>
      <c r="I73">
        <v>0</v>
      </c>
      <c r="J73">
        <v>0</v>
      </c>
      <c r="K73">
        <v>0</v>
      </c>
      <c r="L73">
        <v>0</v>
      </c>
    </row>
    <row r="74" spans="1:12" x14ac:dyDescent="0.25">
      <c r="A74">
        <v>78</v>
      </c>
      <c r="B74" t="s">
        <v>79</v>
      </c>
      <c r="C74">
        <v>5</v>
      </c>
      <c r="D74">
        <v>5</v>
      </c>
      <c r="E74">
        <v>5</v>
      </c>
      <c r="F74">
        <v>5</v>
      </c>
      <c r="G74">
        <v>5</v>
      </c>
      <c r="H74">
        <v>5</v>
      </c>
      <c r="I74">
        <v>5</v>
      </c>
      <c r="J74">
        <v>5</v>
      </c>
      <c r="K74">
        <v>5</v>
      </c>
      <c r="L74">
        <v>5</v>
      </c>
    </row>
    <row r="75" spans="1:12" x14ac:dyDescent="0.25">
      <c r="A75">
        <v>79</v>
      </c>
      <c r="B75" t="s">
        <v>80</v>
      </c>
      <c r="C75">
        <v>10</v>
      </c>
      <c r="D75">
        <v>10</v>
      </c>
      <c r="E75">
        <v>10</v>
      </c>
      <c r="F75">
        <v>10</v>
      </c>
      <c r="G75">
        <v>10</v>
      </c>
      <c r="H75">
        <v>10</v>
      </c>
      <c r="I75">
        <v>10</v>
      </c>
      <c r="J75">
        <v>10</v>
      </c>
      <c r="K75">
        <v>10</v>
      </c>
      <c r="L75">
        <v>10</v>
      </c>
    </row>
    <row r="76" spans="1:12" x14ac:dyDescent="0.25">
      <c r="A76">
        <v>80</v>
      </c>
      <c r="B76" t="s">
        <v>81</v>
      </c>
      <c r="C76">
        <v>15</v>
      </c>
      <c r="D76">
        <v>15</v>
      </c>
      <c r="E76">
        <v>15</v>
      </c>
      <c r="F76">
        <v>15</v>
      </c>
      <c r="G76">
        <v>15</v>
      </c>
      <c r="H76">
        <v>15</v>
      </c>
      <c r="I76">
        <v>15</v>
      </c>
      <c r="J76">
        <v>15</v>
      </c>
      <c r="K76">
        <v>15</v>
      </c>
      <c r="L76">
        <v>15</v>
      </c>
    </row>
    <row r="77" spans="1:12" x14ac:dyDescent="0.25">
      <c r="A77">
        <v>81</v>
      </c>
      <c r="B77" t="s">
        <v>82</v>
      </c>
      <c r="C77">
        <v>12</v>
      </c>
      <c r="D77">
        <v>12</v>
      </c>
      <c r="E77">
        <v>12</v>
      </c>
      <c r="F77">
        <v>12</v>
      </c>
      <c r="G77">
        <v>12</v>
      </c>
      <c r="H77">
        <v>12</v>
      </c>
      <c r="I77">
        <v>12</v>
      </c>
      <c r="J77">
        <v>12</v>
      </c>
      <c r="K77">
        <v>12</v>
      </c>
      <c r="L77">
        <v>12</v>
      </c>
    </row>
    <row r="78" spans="1:12" x14ac:dyDescent="0.25">
      <c r="A78">
        <v>82</v>
      </c>
      <c r="B78" t="s">
        <v>83</v>
      </c>
      <c r="C78">
        <v>15</v>
      </c>
      <c r="D78">
        <v>15</v>
      </c>
      <c r="E78">
        <v>15</v>
      </c>
      <c r="F78">
        <v>15</v>
      </c>
      <c r="G78">
        <v>15</v>
      </c>
      <c r="H78">
        <v>15</v>
      </c>
      <c r="I78">
        <v>15</v>
      </c>
      <c r="J78">
        <v>15</v>
      </c>
      <c r="K78">
        <v>15</v>
      </c>
      <c r="L78">
        <v>15</v>
      </c>
    </row>
    <row r="79" spans="1:12" x14ac:dyDescent="0.25">
      <c r="A79">
        <v>83</v>
      </c>
      <c r="B79" t="s">
        <v>84</v>
      </c>
      <c r="C79">
        <v>2</v>
      </c>
      <c r="D79">
        <v>2</v>
      </c>
      <c r="E79">
        <v>2</v>
      </c>
      <c r="F79">
        <v>2</v>
      </c>
      <c r="G79">
        <v>2</v>
      </c>
      <c r="H79">
        <v>2</v>
      </c>
      <c r="I79">
        <v>2</v>
      </c>
      <c r="J79">
        <v>2</v>
      </c>
      <c r="K79">
        <v>2</v>
      </c>
      <c r="L79">
        <v>2</v>
      </c>
    </row>
    <row r="80" spans="1:12" x14ac:dyDescent="0.25">
      <c r="A80">
        <v>84</v>
      </c>
      <c r="B80" t="s">
        <v>85</v>
      </c>
      <c r="C80">
        <v>4.0999999999999996</v>
      </c>
      <c r="D80">
        <v>4.0999999999999996</v>
      </c>
      <c r="E80">
        <v>4.0999999999999996</v>
      </c>
      <c r="F80">
        <v>4.0999999999999996</v>
      </c>
      <c r="G80">
        <v>4.0999999999999996</v>
      </c>
      <c r="H80">
        <v>4.0999999999999996</v>
      </c>
      <c r="I80">
        <v>4.0999999999999996</v>
      </c>
      <c r="J80">
        <v>4.0999999999999996</v>
      </c>
      <c r="K80">
        <v>4.0999999999999996</v>
      </c>
      <c r="L80">
        <v>4.0999999999999996</v>
      </c>
    </row>
    <row r="81" spans="1:12" x14ac:dyDescent="0.25">
      <c r="A81">
        <v>85</v>
      </c>
      <c r="B81" t="s">
        <v>86</v>
      </c>
      <c r="C81">
        <v>30</v>
      </c>
      <c r="D81">
        <v>30</v>
      </c>
      <c r="E81">
        <v>30</v>
      </c>
      <c r="F81">
        <v>30</v>
      </c>
      <c r="G81">
        <v>30</v>
      </c>
      <c r="H81">
        <v>30</v>
      </c>
      <c r="I81">
        <v>30</v>
      </c>
      <c r="J81">
        <v>30</v>
      </c>
      <c r="K81">
        <v>30</v>
      </c>
      <c r="L81">
        <v>30</v>
      </c>
    </row>
    <row r="82" spans="1:12" x14ac:dyDescent="0.25">
      <c r="A82">
        <v>86</v>
      </c>
      <c r="B82" t="s">
        <v>87</v>
      </c>
      <c r="C82">
        <v>7.5</v>
      </c>
      <c r="D82">
        <v>7.5</v>
      </c>
      <c r="E82">
        <v>7.5</v>
      </c>
      <c r="F82">
        <v>7.5</v>
      </c>
      <c r="G82">
        <v>7.5</v>
      </c>
      <c r="H82">
        <v>7.5</v>
      </c>
      <c r="I82">
        <v>7.5</v>
      </c>
      <c r="J82">
        <v>7.5</v>
      </c>
      <c r="K82">
        <v>7.5</v>
      </c>
      <c r="L82">
        <v>7.5</v>
      </c>
    </row>
    <row r="83" spans="1:12" x14ac:dyDescent="0.25">
      <c r="A83">
        <v>87</v>
      </c>
      <c r="B83" t="s">
        <v>88</v>
      </c>
      <c r="C83">
        <v>1</v>
      </c>
      <c r="D83">
        <v>1</v>
      </c>
      <c r="E83">
        <v>1</v>
      </c>
      <c r="F83">
        <v>1</v>
      </c>
      <c r="G83">
        <v>1</v>
      </c>
      <c r="H83">
        <v>1</v>
      </c>
      <c r="I83">
        <v>1</v>
      </c>
      <c r="J83">
        <v>1</v>
      </c>
      <c r="K83">
        <v>1</v>
      </c>
      <c r="L83">
        <v>1</v>
      </c>
    </row>
    <row r="84" spans="1:12" x14ac:dyDescent="0.25">
      <c r="A84">
        <v>88</v>
      </c>
      <c r="B84" t="s">
        <v>89</v>
      </c>
      <c r="C84">
        <v>0</v>
      </c>
      <c r="D84">
        <v>0</v>
      </c>
      <c r="E84">
        <v>0</v>
      </c>
      <c r="F84">
        <v>0</v>
      </c>
      <c r="G84">
        <v>0</v>
      </c>
      <c r="H84">
        <v>0</v>
      </c>
      <c r="I84">
        <v>0</v>
      </c>
      <c r="J84">
        <v>0</v>
      </c>
      <c r="K84">
        <v>0</v>
      </c>
      <c r="L84">
        <v>0</v>
      </c>
    </row>
    <row r="85" spans="1:12" x14ac:dyDescent="0.25">
      <c r="A85">
        <v>89</v>
      </c>
      <c r="B85" t="s">
        <v>90</v>
      </c>
      <c r="C85">
        <v>5</v>
      </c>
      <c r="D85">
        <v>5</v>
      </c>
      <c r="E85">
        <v>5</v>
      </c>
      <c r="F85">
        <v>5</v>
      </c>
      <c r="G85">
        <v>5</v>
      </c>
      <c r="H85">
        <v>5</v>
      </c>
      <c r="I85">
        <v>5</v>
      </c>
      <c r="J85">
        <v>5</v>
      </c>
      <c r="K85">
        <v>5</v>
      </c>
      <c r="L85">
        <v>5</v>
      </c>
    </row>
    <row r="86" spans="1:12" x14ac:dyDescent="0.25">
      <c r="A86">
        <v>90</v>
      </c>
      <c r="B86" t="s">
        <v>91</v>
      </c>
      <c r="C86">
        <v>10</v>
      </c>
      <c r="D86">
        <v>10</v>
      </c>
      <c r="E86">
        <v>10</v>
      </c>
      <c r="F86">
        <v>10</v>
      </c>
      <c r="G86">
        <v>10</v>
      </c>
      <c r="H86">
        <v>10</v>
      </c>
      <c r="I86">
        <v>10</v>
      </c>
      <c r="J86">
        <v>10</v>
      </c>
      <c r="K86">
        <v>10</v>
      </c>
      <c r="L86">
        <v>10</v>
      </c>
    </row>
    <row r="87" spans="1:12" x14ac:dyDescent="0.25">
      <c r="A87">
        <v>91</v>
      </c>
      <c r="B87" t="s">
        <v>92</v>
      </c>
      <c r="C87">
        <v>15</v>
      </c>
      <c r="D87">
        <v>15</v>
      </c>
      <c r="E87">
        <v>15</v>
      </c>
      <c r="F87">
        <v>15</v>
      </c>
      <c r="G87">
        <v>15</v>
      </c>
      <c r="H87">
        <v>15</v>
      </c>
      <c r="I87">
        <v>15</v>
      </c>
      <c r="J87">
        <v>15</v>
      </c>
      <c r="K87">
        <v>15</v>
      </c>
      <c r="L87">
        <v>15</v>
      </c>
    </row>
    <row r="88" spans="1:12" x14ac:dyDescent="0.25">
      <c r="A88">
        <v>92</v>
      </c>
      <c r="B88" t="s">
        <v>93</v>
      </c>
      <c r="C88">
        <v>21</v>
      </c>
      <c r="D88">
        <v>21</v>
      </c>
      <c r="E88">
        <v>21</v>
      </c>
      <c r="F88">
        <v>21</v>
      </c>
      <c r="G88">
        <v>21</v>
      </c>
      <c r="H88">
        <v>21</v>
      </c>
      <c r="I88">
        <v>21</v>
      </c>
      <c r="J88">
        <v>21</v>
      </c>
      <c r="K88">
        <v>21</v>
      </c>
      <c r="L88">
        <v>21</v>
      </c>
    </row>
    <row r="89" spans="1:12" x14ac:dyDescent="0.25">
      <c r="A89">
        <v>93</v>
      </c>
      <c r="B89" t="s">
        <v>94</v>
      </c>
      <c r="C89">
        <v>7.5</v>
      </c>
      <c r="D89">
        <v>7.5</v>
      </c>
      <c r="E89">
        <v>7.5</v>
      </c>
      <c r="F89">
        <v>7.5</v>
      </c>
      <c r="G89">
        <v>7.5</v>
      </c>
      <c r="H89">
        <v>7.5</v>
      </c>
      <c r="I89">
        <v>7.5</v>
      </c>
      <c r="J89">
        <v>7.5</v>
      </c>
      <c r="K89">
        <v>7.5</v>
      </c>
      <c r="L89">
        <v>7.5</v>
      </c>
    </row>
    <row r="90" spans="1:12" x14ac:dyDescent="0.25">
      <c r="A90">
        <v>94</v>
      </c>
      <c r="B90" t="s">
        <v>95</v>
      </c>
      <c r="C90">
        <v>2</v>
      </c>
      <c r="D90">
        <v>2</v>
      </c>
      <c r="E90">
        <v>2</v>
      </c>
      <c r="F90">
        <v>2</v>
      </c>
      <c r="G90">
        <v>2</v>
      </c>
      <c r="H90">
        <v>2</v>
      </c>
      <c r="I90">
        <v>2</v>
      </c>
      <c r="J90">
        <v>2</v>
      </c>
      <c r="K90">
        <v>2</v>
      </c>
      <c r="L90">
        <v>2</v>
      </c>
    </row>
    <row r="91" spans="1:12" x14ac:dyDescent="0.25">
      <c r="A91">
        <v>95</v>
      </c>
      <c r="B91" t="s">
        <v>96</v>
      </c>
      <c r="C91">
        <v>8</v>
      </c>
      <c r="D91">
        <v>8</v>
      </c>
      <c r="E91">
        <v>8</v>
      </c>
      <c r="F91">
        <v>8</v>
      </c>
      <c r="G91">
        <v>8</v>
      </c>
      <c r="H91">
        <v>8</v>
      </c>
      <c r="I91">
        <v>8</v>
      </c>
      <c r="J91">
        <v>8</v>
      </c>
      <c r="K91">
        <v>8</v>
      </c>
      <c r="L91">
        <v>8</v>
      </c>
    </row>
    <row r="92" spans="1:12" x14ac:dyDescent="0.25">
      <c r="A92">
        <v>96</v>
      </c>
      <c r="B92" t="s">
        <v>97</v>
      </c>
      <c r="C92">
        <v>4</v>
      </c>
      <c r="D92">
        <v>4</v>
      </c>
      <c r="E92">
        <v>4</v>
      </c>
      <c r="F92">
        <v>4</v>
      </c>
      <c r="G92">
        <v>4</v>
      </c>
      <c r="H92">
        <v>4</v>
      </c>
      <c r="I92">
        <v>4</v>
      </c>
      <c r="J92">
        <v>4</v>
      </c>
      <c r="K92">
        <v>4</v>
      </c>
      <c r="L92">
        <v>4</v>
      </c>
    </row>
    <row r="93" spans="1:12" x14ac:dyDescent="0.25">
      <c r="A93">
        <v>97</v>
      </c>
      <c r="B93" t="s">
        <v>98</v>
      </c>
      <c r="C93">
        <v>7.5</v>
      </c>
      <c r="D93">
        <v>7.5</v>
      </c>
      <c r="E93">
        <v>7.5</v>
      </c>
      <c r="F93">
        <v>7.5</v>
      </c>
      <c r="G93">
        <v>7.5</v>
      </c>
      <c r="H93">
        <v>7.5</v>
      </c>
      <c r="I93">
        <v>7.5</v>
      </c>
      <c r="J93">
        <v>7.5</v>
      </c>
      <c r="K93">
        <v>7.5</v>
      </c>
      <c r="L93">
        <v>7.5</v>
      </c>
    </row>
    <row r="94" spans="1:12" x14ac:dyDescent="0.25">
      <c r="A94">
        <v>98</v>
      </c>
      <c r="B94" t="s">
        <v>99</v>
      </c>
      <c r="C94">
        <v>0</v>
      </c>
      <c r="D94">
        <v>0</v>
      </c>
      <c r="E94">
        <v>0</v>
      </c>
      <c r="F94">
        <v>0</v>
      </c>
      <c r="G94">
        <v>0</v>
      </c>
      <c r="H94">
        <v>0</v>
      </c>
      <c r="I94">
        <v>0</v>
      </c>
      <c r="J94">
        <v>0</v>
      </c>
      <c r="K94">
        <v>0</v>
      </c>
      <c r="L94">
        <v>0</v>
      </c>
    </row>
    <row r="95" spans="1:12" x14ac:dyDescent="0.25">
      <c r="A95">
        <v>99</v>
      </c>
      <c r="B95" t="s">
        <v>100</v>
      </c>
      <c r="C95">
        <v>38</v>
      </c>
      <c r="D95">
        <v>38</v>
      </c>
      <c r="E95">
        <v>38</v>
      </c>
      <c r="F95">
        <v>38</v>
      </c>
      <c r="G95">
        <v>38</v>
      </c>
      <c r="H95">
        <v>38</v>
      </c>
      <c r="I95">
        <v>38</v>
      </c>
      <c r="J95">
        <v>38</v>
      </c>
      <c r="K95">
        <v>38</v>
      </c>
      <c r="L95">
        <v>38</v>
      </c>
    </row>
    <row r="96" spans="1:12" x14ac:dyDescent="0.25">
      <c r="A96">
        <v>100</v>
      </c>
      <c r="B96" t="s">
        <v>101</v>
      </c>
      <c r="C96">
        <v>32</v>
      </c>
      <c r="D96">
        <v>32</v>
      </c>
      <c r="E96">
        <v>32</v>
      </c>
      <c r="F96">
        <v>32</v>
      </c>
      <c r="G96">
        <v>32</v>
      </c>
      <c r="H96">
        <v>32</v>
      </c>
      <c r="I96">
        <v>32</v>
      </c>
      <c r="J96">
        <v>32</v>
      </c>
      <c r="K96">
        <v>32</v>
      </c>
      <c r="L96">
        <v>32</v>
      </c>
    </row>
    <row r="97" spans="1:12" x14ac:dyDescent="0.25">
      <c r="A97">
        <v>101</v>
      </c>
      <c r="B97" t="s">
        <v>102</v>
      </c>
      <c r="C97">
        <v>7.5</v>
      </c>
      <c r="D97">
        <v>7.5</v>
      </c>
      <c r="E97">
        <v>7.5</v>
      </c>
      <c r="F97">
        <v>7.5</v>
      </c>
      <c r="G97">
        <v>7.5</v>
      </c>
      <c r="H97">
        <v>7.5</v>
      </c>
      <c r="I97">
        <v>7.5</v>
      </c>
      <c r="J97">
        <v>7.5</v>
      </c>
      <c r="K97">
        <v>7.5</v>
      </c>
      <c r="L97">
        <v>7.5</v>
      </c>
    </row>
    <row r="98" spans="1:12" x14ac:dyDescent="0.25">
      <c r="A98">
        <v>102</v>
      </c>
      <c r="B98" t="s">
        <v>103</v>
      </c>
      <c r="C98">
        <v>16</v>
      </c>
      <c r="D98">
        <v>16</v>
      </c>
      <c r="E98">
        <v>16</v>
      </c>
      <c r="F98">
        <v>16</v>
      </c>
      <c r="G98">
        <v>16</v>
      </c>
      <c r="H98">
        <v>16</v>
      </c>
      <c r="I98">
        <v>16</v>
      </c>
      <c r="J98">
        <v>16</v>
      </c>
      <c r="K98">
        <v>16</v>
      </c>
      <c r="L98">
        <v>16</v>
      </c>
    </row>
    <row r="99" spans="1:12" x14ac:dyDescent="0.25">
      <c r="A99">
        <v>103</v>
      </c>
      <c r="B99" t="s">
        <v>104</v>
      </c>
      <c r="C99">
        <v>60</v>
      </c>
      <c r="D99">
        <v>60</v>
      </c>
      <c r="E99">
        <v>60</v>
      </c>
      <c r="F99">
        <v>60</v>
      </c>
      <c r="G99">
        <v>60</v>
      </c>
      <c r="H99">
        <v>60</v>
      </c>
      <c r="I99">
        <v>60</v>
      </c>
      <c r="J99">
        <v>60</v>
      </c>
      <c r="K99">
        <v>60</v>
      </c>
      <c r="L99">
        <v>60</v>
      </c>
    </row>
    <row r="100" spans="1:12" x14ac:dyDescent="0.25">
      <c r="A100">
        <v>104</v>
      </c>
      <c r="B100" t="s">
        <v>105</v>
      </c>
      <c r="C100">
        <v>15</v>
      </c>
      <c r="D100">
        <v>15</v>
      </c>
      <c r="E100">
        <v>15</v>
      </c>
      <c r="F100">
        <v>15</v>
      </c>
      <c r="G100">
        <v>15</v>
      </c>
      <c r="H100">
        <v>15</v>
      </c>
      <c r="I100">
        <v>15</v>
      </c>
      <c r="J100">
        <v>15</v>
      </c>
      <c r="K100">
        <v>15</v>
      </c>
      <c r="L100">
        <v>15</v>
      </c>
    </row>
    <row r="101" spans="1:12" x14ac:dyDescent="0.25">
      <c r="A101">
        <v>105</v>
      </c>
      <c r="B101" t="s">
        <v>106</v>
      </c>
      <c r="C101">
        <v>8</v>
      </c>
      <c r="D101">
        <v>8</v>
      </c>
      <c r="E101">
        <v>8</v>
      </c>
      <c r="F101">
        <v>8</v>
      </c>
      <c r="G101">
        <v>8</v>
      </c>
      <c r="H101">
        <v>8</v>
      </c>
      <c r="I101">
        <v>8</v>
      </c>
      <c r="J101">
        <v>8</v>
      </c>
      <c r="K101">
        <v>8</v>
      </c>
      <c r="L101">
        <v>8</v>
      </c>
    </row>
    <row r="102" spans="1:12" x14ac:dyDescent="0.25">
      <c r="A102">
        <v>106</v>
      </c>
      <c r="B102" t="s">
        <v>107</v>
      </c>
      <c r="C102">
        <v>2</v>
      </c>
      <c r="D102">
        <v>2</v>
      </c>
      <c r="E102">
        <v>2</v>
      </c>
      <c r="F102">
        <v>2</v>
      </c>
      <c r="G102">
        <v>2</v>
      </c>
      <c r="H102">
        <v>2</v>
      </c>
      <c r="I102">
        <v>2</v>
      </c>
      <c r="J102">
        <v>2</v>
      </c>
      <c r="K102">
        <v>2</v>
      </c>
      <c r="L102">
        <v>2</v>
      </c>
    </row>
    <row r="103" spans="1:12" x14ac:dyDescent="0.25">
      <c r="A103">
        <v>107</v>
      </c>
      <c r="B103" t="s">
        <v>108</v>
      </c>
      <c r="C103" t="s">
        <v>109</v>
      </c>
      <c r="D103" t="s">
        <v>109</v>
      </c>
      <c r="E103" t="s">
        <v>109</v>
      </c>
      <c r="F103" t="s">
        <v>109</v>
      </c>
      <c r="G103" t="s">
        <v>109</v>
      </c>
      <c r="H103" t="s">
        <v>109</v>
      </c>
      <c r="I103" t="s">
        <v>109</v>
      </c>
      <c r="J103" t="s">
        <v>109</v>
      </c>
      <c r="K103" t="s">
        <v>109</v>
      </c>
      <c r="L103" t="s">
        <v>109</v>
      </c>
    </row>
    <row r="104" spans="1:12" x14ac:dyDescent="0.25">
      <c r="A104">
        <v>108</v>
      </c>
      <c r="B104" t="s">
        <v>110</v>
      </c>
      <c r="C104">
        <v>0</v>
      </c>
      <c r="D104">
        <v>0</v>
      </c>
      <c r="E104">
        <v>0</v>
      </c>
      <c r="F104">
        <v>0</v>
      </c>
      <c r="G104">
        <v>0</v>
      </c>
      <c r="H104">
        <v>0</v>
      </c>
      <c r="I104">
        <v>0</v>
      </c>
      <c r="J104">
        <v>0</v>
      </c>
      <c r="K104">
        <v>0</v>
      </c>
      <c r="L104">
        <v>0</v>
      </c>
    </row>
    <row r="105" spans="1:12" x14ac:dyDescent="0.25">
      <c r="A105">
        <v>109</v>
      </c>
      <c r="B105" t="s">
        <v>111</v>
      </c>
      <c r="C105">
        <v>0</v>
      </c>
      <c r="D105">
        <v>0</v>
      </c>
      <c r="E105">
        <v>0</v>
      </c>
      <c r="F105">
        <v>0</v>
      </c>
      <c r="G105">
        <v>0</v>
      </c>
      <c r="H105">
        <v>0</v>
      </c>
      <c r="I105">
        <v>0</v>
      </c>
      <c r="J105">
        <v>0</v>
      </c>
      <c r="K105">
        <v>0</v>
      </c>
      <c r="L105">
        <v>0</v>
      </c>
    </row>
    <row r="106" spans="1:12" x14ac:dyDescent="0.25">
      <c r="A106">
        <v>110</v>
      </c>
      <c r="B106" t="s">
        <v>112</v>
      </c>
      <c r="C106" t="s">
        <v>109</v>
      </c>
      <c r="D106" t="s">
        <v>109</v>
      </c>
      <c r="E106" t="s">
        <v>109</v>
      </c>
      <c r="F106" t="s">
        <v>109</v>
      </c>
      <c r="G106" t="s">
        <v>109</v>
      </c>
      <c r="H106" t="s">
        <v>109</v>
      </c>
      <c r="I106" t="s">
        <v>109</v>
      </c>
      <c r="J106" t="s">
        <v>109</v>
      </c>
      <c r="K106" t="s">
        <v>109</v>
      </c>
      <c r="L106" t="s">
        <v>109</v>
      </c>
    </row>
    <row r="107" spans="1:12" x14ac:dyDescent="0.25">
      <c r="A107">
        <v>111</v>
      </c>
      <c r="B107" t="s">
        <v>113</v>
      </c>
      <c r="C107">
        <v>0.5</v>
      </c>
      <c r="D107">
        <v>0.5</v>
      </c>
      <c r="E107">
        <v>0.5</v>
      </c>
      <c r="F107">
        <v>0.5</v>
      </c>
      <c r="G107">
        <v>0.5</v>
      </c>
      <c r="H107">
        <v>0.5</v>
      </c>
      <c r="I107">
        <v>0.5</v>
      </c>
      <c r="J107">
        <v>0.5</v>
      </c>
      <c r="K107">
        <v>0.5</v>
      </c>
      <c r="L107">
        <v>0.5</v>
      </c>
    </row>
    <row r="108" spans="1:12" x14ac:dyDescent="0.25">
      <c r="A108">
        <v>112</v>
      </c>
      <c r="B108" t="s">
        <v>114</v>
      </c>
      <c r="C108">
        <v>0</v>
      </c>
      <c r="D108">
        <v>0</v>
      </c>
      <c r="E108">
        <v>0</v>
      </c>
      <c r="F108">
        <v>0</v>
      </c>
      <c r="G108">
        <v>0</v>
      </c>
      <c r="H108">
        <v>0</v>
      </c>
      <c r="I108">
        <v>0</v>
      </c>
      <c r="J108">
        <v>0</v>
      </c>
      <c r="K108">
        <v>0</v>
      </c>
      <c r="L108">
        <v>0</v>
      </c>
    </row>
    <row r="109" spans="1:12" x14ac:dyDescent="0.25">
      <c r="A109">
        <v>113</v>
      </c>
      <c r="B109" t="s">
        <v>115</v>
      </c>
      <c r="C109">
        <v>0</v>
      </c>
      <c r="D109">
        <v>0</v>
      </c>
      <c r="E109">
        <v>0</v>
      </c>
      <c r="F109">
        <v>0</v>
      </c>
      <c r="G109">
        <v>0</v>
      </c>
      <c r="H109">
        <v>0</v>
      </c>
      <c r="I109">
        <v>0</v>
      </c>
      <c r="J109">
        <v>0</v>
      </c>
      <c r="K109">
        <v>0</v>
      </c>
      <c r="L109">
        <v>0</v>
      </c>
    </row>
    <row r="110" spans="1:12" x14ac:dyDescent="0.25">
      <c r="A110">
        <v>114</v>
      </c>
      <c r="B110" t="s">
        <v>116</v>
      </c>
      <c r="C110">
        <v>0</v>
      </c>
      <c r="D110">
        <v>0</v>
      </c>
      <c r="E110">
        <v>0</v>
      </c>
      <c r="F110">
        <v>0</v>
      </c>
      <c r="G110">
        <v>0</v>
      </c>
      <c r="H110">
        <v>0</v>
      </c>
      <c r="I110">
        <v>0</v>
      </c>
      <c r="J110">
        <v>0</v>
      </c>
      <c r="K110">
        <v>0</v>
      </c>
      <c r="L110">
        <v>0</v>
      </c>
    </row>
    <row r="111" spans="1:12" x14ac:dyDescent="0.25">
      <c r="A111">
        <v>115</v>
      </c>
      <c r="B111" t="s">
        <v>117</v>
      </c>
      <c r="C111">
        <v>15</v>
      </c>
      <c r="D111">
        <v>15</v>
      </c>
      <c r="E111">
        <v>15</v>
      </c>
      <c r="F111">
        <v>15</v>
      </c>
      <c r="G111">
        <v>15</v>
      </c>
      <c r="H111">
        <v>15</v>
      </c>
      <c r="I111">
        <v>15</v>
      </c>
      <c r="J111">
        <v>15</v>
      </c>
      <c r="K111">
        <v>15</v>
      </c>
      <c r="L111">
        <v>15</v>
      </c>
    </row>
    <row r="112" spans="1:12" x14ac:dyDescent="0.25">
      <c r="A112">
        <v>116</v>
      </c>
      <c r="B112" t="s">
        <v>118</v>
      </c>
      <c r="C112">
        <v>0</v>
      </c>
      <c r="D112">
        <v>0</v>
      </c>
      <c r="E112">
        <v>0</v>
      </c>
      <c r="F112">
        <v>0</v>
      </c>
      <c r="G112">
        <v>0</v>
      </c>
      <c r="H112">
        <v>0</v>
      </c>
      <c r="I112">
        <v>0</v>
      </c>
      <c r="J112">
        <v>0</v>
      </c>
      <c r="K112">
        <v>0</v>
      </c>
      <c r="L112">
        <v>0</v>
      </c>
    </row>
    <row r="113" spans="1:12" x14ac:dyDescent="0.25">
      <c r="A113">
        <v>117</v>
      </c>
      <c r="B113" t="s">
        <v>119</v>
      </c>
      <c r="C113">
        <v>15</v>
      </c>
      <c r="D113">
        <v>15</v>
      </c>
      <c r="E113">
        <v>15</v>
      </c>
      <c r="F113">
        <v>15</v>
      </c>
      <c r="G113">
        <v>15</v>
      </c>
      <c r="H113">
        <v>15</v>
      </c>
      <c r="I113">
        <v>15</v>
      </c>
      <c r="J113">
        <v>15</v>
      </c>
      <c r="K113">
        <v>15</v>
      </c>
      <c r="L113">
        <v>15</v>
      </c>
    </row>
    <row r="114" spans="1:12" x14ac:dyDescent="0.25">
      <c r="A114">
        <v>118</v>
      </c>
      <c r="B114" t="s">
        <v>120</v>
      </c>
      <c r="C114">
        <v>7.5</v>
      </c>
      <c r="D114">
        <v>7.5</v>
      </c>
      <c r="E114">
        <v>7.5</v>
      </c>
      <c r="F114">
        <v>7.5</v>
      </c>
      <c r="G114">
        <v>7.5</v>
      </c>
      <c r="H114">
        <v>7.5</v>
      </c>
      <c r="I114">
        <v>7.5</v>
      </c>
      <c r="J114">
        <v>7.5</v>
      </c>
      <c r="K114">
        <v>7.5</v>
      </c>
      <c r="L114">
        <v>7.5</v>
      </c>
    </row>
    <row r="115" spans="1:12" x14ac:dyDescent="0.25">
      <c r="A115">
        <v>119</v>
      </c>
      <c r="B115" t="s">
        <v>121</v>
      </c>
      <c r="C115">
        <v>7.5</v>
      </c>
      <c r="D115">
        <v>7.5</v>
      </c>
      <c r="E115">
        <v>7.5</v>
      </c>
      <c r="F115">
        <v>7.5</v>
      </c>
      <c r="G115">
        <v>7.5</v>
      </c>
      <c r="H115">
        <v>7.5</v>
      </c>
      <c r="I115">
        <v>7.5</v>
      </c>
      <c r="J115">
        <v>7.5</v>
      </c>
      <c r="K115">
        <v>7.5</v>
      </c>
      <c r="L115">
        <v>7.5</v>
      </c>
    </row>
    <row r="116" spans="1:12" x14ac:dyDescent="0.25">
      <c r="A116">
        <v>120</v>
      </c>
      <c r="B116" t="s">
        <v>122</v>
      </c>
      <c r="C116">
        <v>0</v>
      </c>
      <c r="D116">
        <v>0</v>
      </c>
      <c r="E116">
        <v>0</v>
      </c>
      <c r="F116">
        <v>0</v>
      </c>
      <c r="G116">
        <v>0</v>
      </c>
      <c r="H116">
        <v>0</v>
      </c>
      <c r="I116">
        <v>0</v>
      </c>
      <c r="J116">
        <v>0</v>
      </c>
      <c r="K116">
        <v>0</v>
      </c>
      <c r="L116">
        <v>0</v>
      </c>
    </row>
    <row r="117" spans="1:12" x14ac:dyDescent="0.25">
      <c r="A117">
        <v>121</v>
      </c>
      <c r="B117" t="s">
        <v>123</v>
      </c>
      <c r="C117">
        <v>7.5</v>
      </c>
      <c r="D117">
        <v>7.5</v>
      </c>
      <c r="E117">
        <v>7.5</v>
      </c>
      <c r="F117">
        <v>7.5</v>
      </c>
      <c r="G117">
        <v>7.5</v>
      </c>
      <c r="H117">
        <v>7.5</v>
      </c>
      <c r="I117">
        <v>7.5</v>
      </c>
      <c r="J117">
        <v>7.5</v>
      </c>
      <c r="K117">
        <v>7.5</v>
      </c>
      <c r="L117">
        <v>7.5</v>
      </c>
    </row>
    <row r="118" spans="1:12" x14ac:dyDescent="0.25">
      <c r="A118">
        <v>122</v>
      </c>
      <c r="B118" t="s">
        <v>124</v>
      </c>
      <c r="C118">
        <v>80</v>
      </c>
      <c r="D118">
        <v>80</v>
      </c>
      <c r="E118">
        <v>80</v>
      </c>
      <c r="F118">
        <v>80</v>
      </c>
      <c r="G118">
        <v>80</v>
      </c>
      <c r="H118">
        <v>80</v>
      </c>
      <c r="I118">
        <v>80</v>
      </c>
      <c r="J118">
        <v>80</v>
      </c>
      <c r="K118">
        <v>80</v>
      </c>
      <c r="L118">
        <v>80</v>
      </c>
    </row>
    <row r="119" spans="1:12" x14ac:dyDescent="0.25">
      <c r="A119">
        <v>123</v>
      </c>
      <c r="B119" t="s">
        <v>125</v>
      </c>
      <c r="C119">
        <v>0.75</v>
      </c>
      <c r="D119">
        <v>0.75</v>
      </c>
      <c r="E119">
        <v>0.75</v>
      </c>
      <c r="F119">
        <v>0.75</v>
      </c>
      <c r="G119">
        <v>0.75</v>
      </c>
      <c r="H119">
        <v>0.75</v>
      </c>
      <c r="I119">
        <v>0.75</v>
      </c>
      <c r="J119">
        <v>0.75</v>
      </c>
      <c r="K119">
        <v>0.75</v>
      </c>
      <c r="L119">
        <v>0.75</v>
      </c>
    </row>
    <row r="120" spans="1:12" x14ac:dyDescent="0.25">
      <c r="A120">
        <v>124</v>
      </c>
      <c r="B120" t="s">
        <v>126</v>
      </c>
      <c r="C120">
        <v>5</v>
      </c>
      <c r="D120">
        <v>5</v>
      </c>
      <c r="E120">
        <v>5</v>
      </c>
      <c r="F120">
        <v>5</v>
      </c>
      <c r="G120">
        <v>5</v>
      </c>
      <c r="H120">
        <v>5</v>
      </c>
      <c r="I120">
        <v>5</v>
      </c>
      <c r="J120">
        <v>5</v>
      </c>
      <c r="K120">
        <v>5</v>
      </c>
      <c r="L120">
        <v>5</v>
      </c>
    </row>
    <row r="121" spans="1:12" x14ac:dyDescent="0.25">
      <c r="A121">
        <v>125</v>
      </c>
      <c r="B121" t="s">
        <v>127</v>
      </c>
      <c r="C121" t="s">
        <v>109</v>
      </c>
      <c r="D121" t="s">
        <v>109</v>
      </c>
      <c r="E121" t="s">
        <v>109</v>
      </c>
      <c r="F121" t="s">
        <v>109</v>
      </c>
      <c r="G121" t="s">
        <v>109</v>
      </c>
      <c r="H121" t="s">
        <v>109</v>
      </c>
      <c r="I121" t="s">
        <v>109</v>
      </c>
      <c r="J121" t="s">
        <v>109</v>
      </c>
      <c r="K121" t="s">
        <v>109</v>
      </c>
      <c r="L121" t="s">
        <v>109</v>
      </c>
    </row>
    <row r="122" spans="1:12" x14ac:dyDescent="0.25">
      <c r="A122">
        <v>126</v>
      </c>
      <c r="B122" t="s">
        <v>128</v>
      </c>
      <c r="C122">
        <v>0</v>
      </c>
      <c r="D122">
        <v>0</v>
      </c>
      <c r="E122">
        <v>0</v>
      </c>
      <c r="F122">
        <v>0</v>
      </c>
      <c r="G122">
        <v>0</v>
      </c>
      <c r="H122">
        <v>0</v>
      </c>
      <c r="I122">
        <v>0</v>
      </c>
      <c r="J122">
        <v>0</v>
      </c>
      <c r="K122">
        <v>0</v>
      </c>
      <c r="L122">
        <v>0</v>
      </c>
    </row>
    <row r="123" spans="1:12" x14ac:dyDescent="0.25">
      <c r="A123">
        <v>127</v>
      </c>
      <c r="B123" t="s">
        <v>129</v>
      </c>
      <c r="C123">
        <v>0</v>
      </c>
      <c r="D123">
        <v>0</v>
      </c>
      <c r="E123">
        <v>0</v>
      </c>
      <c r="F123">
        <v>0</v>
      </c>
      <c r="G123">
        <v>0</v>
      </c>
      <c r="H123">
        <v>0</v>
      </c>
      <c r="I123">
        <v>0</v>
      </c>
      <c r="J123">
        <v>0</v>
      </c>
      <c r="K123">
        <v>0</v>
      </c>
      <c r="L123">
        <v>0</v>
      </c>
    </row>
    <row r="124" spans="1:12" x14ac:dyDescent="0.25">
      <c r="A124">
        <v>128</v>
      </c>
      <c r="B124" t="s">
        <v>130</v>
      </c>
      <c r="C124">
        <v>1</v>
      </c>
      <c r="D124">
        <v>1</v>
      </c>
      <c r="E124">
        <v>1</v>
      </c>
      <c r="F124">
        <v>1</v>
      </c>
      <c r="G124">
        <v>1</v>
      </c>
      <c r="H124">
        <v>1</v>
      </c>
      <c r="I124">
        <v>1</v>
      </c>
      <c r="J124">
        <v>1</v>
      </c>
      <c r="K124">
        <v>1</v>
      </c>
      <c r="L124">
        <v>1</v>
      </c>
    </row>
    <row r="125" spans="1:12" x14ac:dyDescent="0.25">
      <c r="A125">
        <v>129</v>
      </c>
      <c r="B125" t="s">
        <v>131</v>
      </c>
      <c r="C125">
        <v>0</v>
      </c>
      <c r="D125">
        <v>0</v>
      </c>
      <c r="E125">
        <v>0</v>
      </c>
      <c r="F125">
        <v>0</v>
      </c>
      <c r="G125">
        <v>0</v>
      </c>
      <c r="H125">
        <v>0</v>
      </c>
      <c r="I125">
        <v>0</v>
      </c>
      <c r="J125">
        <v>0</v>
      </c>
      <c r="K125">
        <v>0</v>
      </c>
      <c r="L125">
        <v>0</v>
      </c>
    </row>
    <row r="126" spans="1:12" x14ac:dyDescent="0.25">
      <c r="A126">
        <v>130</v>
      </c>
      <c r="B126" t="s">
        <v>132</v>
      </c>
      <c r="C126">
        <v>12.5</v>
      </c>
      <c r="D126">
        <v>12.5</v>
      </c>
      <c r="E126">
        <v>12.5</v>
      </c>
      <c r="F126">
        <v>12.5</v>
      </c>
      <c r="G126">
        <v>12.5</v>
      </c>
      <c r="H126">
        <v>12.5</v>
      </c>
      <c r="I126">
        <v>12.5</v>
      </c>
      <c r="J126">
        <v>12.5</v>
      </c>
      <c r="K126">
        <v>12.5</v>
      </c>
      <c r="L126">
        <v>12.5</v>
      </c>
    </row>
    <row r="127" spans="1:12" x14ac:dyDescent="0.25">
      <c r="A127">
        <v>131</v>
      </c>
      <c r="B127" t="s">
        <v>133</v>
      </c>
      <c r="C127">
        <v>30</v>
      </c>
      <c r="D127">
        <v>30</v>
      </c>
      <c r="E127">
        <v>30</v>
      </c>
      <c r="F127">
        <v>30</v>
      </c>
      <c r="G127">
        <v>30</v>
      </c>
      <c r="H127">
        <v>30</v>
      </c>
      <c r="I127">
        <v>30</v>
      </c>
      <c r="J127">
        <v>30</v>
      </c>
      <c r="K127">
        <v>30</v>
      </c>
      <c r="L127">
        <v>30</v>
      </c>
    </row>
    <row r="128" spans="1:12" x14ac:dyDescent="0.25">
      <c r="A128">
        <v>132</v>
      </c>
      <c r="B128" t="s">
        <v>134</v>
      </c>
      <c r="C128">
        <v>20</v>
      </c>
      <c r="D128">
        <v>20</v>
      </c>
      <c r="E128">
        <v>20</v>
      </c>
      <c r="F128">
        <v>20</v>
      </c>
      <c r="G128">
        <v>20</v>
      </c>
      <c r="H128">
        <v>20</v>
      </c>
      <c r="I128">
        <v>20</v>
      </c>
      <c r="J128">
        <v>20</v>
      </c>
      <c r="K128">
        <v>20</v>
      </c>
      <c r="L128">
        <v>20</v>
      </c>
    </row>
    <row r="129" spans="1:12" x14ac:dyDescent="0.25">
      <c r="A129">
        <v>133</v>
      </c>
      <c r="B129" t="s">
        <v>135</v>
      </c>
      <c r="C129">
        <v>15</v>
      </c>
      <c r="D129">
        <v>15</v>
      </c>
      <c r="E129">
        <v>15</v>
      </c>
      <c r="F129">
        <v>15</v>
      </c>
      <c r="G129">
        <v>15</v>
      </c>
      <c r="H129">
        <v>15</v>
      </c>
      <c r="I129">
        <v>15</v>
      </c>
      <c r="J129">
        <v>15</v>
      </c>
      <c r="K129">
        <v>15</v>
      </c>
      <c r="L129">
        <v>15</v>
      </c>
    </row>
    <row r="130" spans="1:12" x14ac:dyDescent="0.25">
      <c r="A130">
        <v>134</v>
      </c>
      <c r="B130" t="s">
        <v>136</v>
      </c>
      <c r="C130">
        <v>3</v>
      </c>
      <c r="D130">
        <v>3</v>
      </c>
      <c r="E130">
        <v>3</v>
      </c>
      <c r="F130">
        <v>3</v>
      </c>
      <c r="G130">
        <v>3</v>
      </c>
      <c r="H130">
        <v>3</v>
      </c>
      <c r="I130">
        <v>3</v>
      </c>
      <c r="J130">
        <v>3</v>
      </c>
      <c r="K130">
        <v>3</v>
      </c>
      <c r="L130">
        <v>3</v>
      </c>
    </row>
    <row r="131" spans="1:12" x14ac:dyDescent="0.25">
      <c r="A131">
        <v>135</v>
      </c>
      <c r="B131" t="s">
        <v>137</v>
      </c>
      <c r="C131">
        <v>20</v>
      </c>
      <c r="D131">
        <v>20</v>
      </c>
      <c r="E131">
        <v>20</v>
      </c>
      <c r="F131">
        <v>20</v>
      </c>
      <c r="G131">
        <v>20</v>
      </c>
      <c r="H131">
        <v>20</v>
      </c>
      <c r="I131">
        <v>20</v>
      </c>
      <c r="J131">
        <v>20</v>
      </c>
      <c r="K131">
        <v>20</v>
      </c>
      <c r="L131">
        <v>20</v>
      </c>
    </row>
    <row r="132" spans="1:12" x14ac:dyDescent="0.25">
      <c r="A132">
        <v>136</v>
      </c>
      <c r="B132" t="s">
        <v>138</v>
      </c>
      <c r="C132">
        <v>0</v>
      </c>
      <c r="D132">
        <v>0</v>
      </c>
      <c r="E132">
        <v>0</v>
      </c>
      <c r="F132">
        <v>0</v>
      </c>
      <c r="G132">
        <v>0</v>
      </c>
      <c r="H132">
        <v>0</v>
      </c>
      <c r="I132">
        <v>0</v>
      </c>
      <c r="J132">
        <v>0</v>
      </c>
      <c r="K132">
        <v>0</v>
      </c>
      <c r="L132">
        <v>0</v>
      </c>
    </row>
    <row r="133" spans="1:12" x14ac:dyDescent="0.25">
      <c r="A133">
        <v>137</v>
      </c>
      <c r="B133" t="s">
        <v>139</v>
      </c>
      <c r="C133">
        <v>1</v>
      </c>
      <c r="D133">
        <v>1</v>
      </c>
      <c r="E133">
        <v>1</v>
      </c>
      <c r="F133">
        <v>1</v>
      </c>
      <c r="G133">
        <v>1</v>
      </c>
      <c r="H133">
        <v>1</v>
      </c>
      <c r="I133">
        <v>1</v>
      </c>
      <c r="J133">
        <v>1</v>
      </c>
      <c r="K133">
        <v>1</v>
      </c>
      <c r="L133">
        <v>1</v>
      </c>
    </row>
    <row r="134" spans="1:12" x14ac:dyDescent="0.25">
      <c r="A134">
        <v>138</v>
      </c>
      <c r="B134" t="s">
        <v>140</v>
      </c>
      <c r="C134">
        <v>0</v>
      </c>
      <c r="D134">
        <v>0</v>
      </c>
      <c r="E134">
        <v>0</v>
      </c>
      <c r="F134">
        <v>0</v>
      </c>
      <c r="G134">
        <v>0</v>
      </c>
      <c r="H134">
        <v>0</v>
      </c>
      <c r="I134">
        <v>0</v>
      </c>
      <c r="J134">
        <v>0</v>
      </c>
      <c r="K134">
        <v>0</v>
      </c>
      <c r="L134">
        <v>0</v>
      </c>
    </row>
    <row r="135" spans="1:12" x14ac:dyDescent="0.25">
      <c r="A135">
        <v>139</v>
      </c>
      <c r="B135" t="s">
        <v>141</v>
      </c>
      <c r="C135">
        <v>0</v>
      </c>
      <c r="D135">
        <v>0</v>
      </c>
      <c r="E135">
        <v>0</v>
      </c>
      <c r="F135">
        <v>0</v>
      </c>
      <c r="G135">
        <v>0</v>
      </c>
      <c r="H135">
        <v>0</v>
      </c>
      <c r="I135">
        <v>0</v>
      </c>
      <c r="J135">
        <v>0</v>
      </c>
      <c r="K135">
        <v>0</v>
      </c>
      <c r="L135">
        <v>0</v>
      </c>
    </row>
    <row r="136" spans="1:12" x14ac:dyDescent="0.25">
      <c r="A136">
        <v>140</v>
      </c>
      <c r="B136" t="s">
        <v>142</v>
      </c>
      <c r="C136">
        <v>16</v>
      </c>
      <c r="D136">
        <v>16</v>
      </c>
      <c r="E136">
        <v>16</v>
      </c>
      <c r="F136">
        <v>16</v>
      </c>
      <c r="G136">
        <v>16</v>
      </c>
      <c r="H136">
        <v>16</v>
      </c>
      <c r="I136">
        <v>16</v>
      </c>
      <c r="J136">
        <v>16</v>
      </c>
      <c r="K136">
        <v>16</v>
      </c>
      <c r="L136">
        <v>16</v>
      </c>
    </row>
    <row r="137" spans="1:12" x14ac:dyDescent="0.25">
      <c r="A137">
        <v>141</v>
      </c>
      <c r="B137" t="s">
        <v>143</v>
      </c>
      <c r="C137">
        <v>15</v>
      </c>
      <c r="D137">
        <v>15</v>
      </c>
      <c r="E137">
        <v>15</v>
      </c>
      <c r="F137">
        <v>15</v>
      </c>
      <c r="G137">
        <v>15</v>
      </c>
      <c r="H137">
        <v>15</v>
      </c>
      <c r="I137">
        <v>15</v>
      </c>
      <c r="J137">
        <v>15</v>
      </c>
      <c r="K137">
        <v>15</v>
      </c>
      <c r="L137">
        <v>15</v>
      </c>
    </row>
    <row r="138" spans="1:12" x14ac:dyDescent="0.25">
      <c r="A138">
        <v>142</v>
      </c>
      <c r="B138" t="s">
        <v>144</v>
      </c>
      <c r="C138">
        <v>0</v>
      </c>
      <c r="D138">
        <v>0</v>
      </c>
      <c r="E138">
        <v>0</v>
      </c>
      <c r="F138">
        <v>0</v>
      </c>
      <c r="G138">
        <v>0</v>
      </c>
      <c r="H138">
        <v>0</v>
      </c>
      <c r="I138">
        <v>0</v>
      </c>
      <c r="J138">
        <v>0</v>
      </c>
      <c r="K138">
        <v>0</v>
      </c>
      <c r="L138">
        <v>0</v>
      </c>
    </row>
    <row r="139" spans="1:12" x14ac:dyDescent="0.25">
      <c r="A139">
        <v>143</v>
      </c>
      <c r="B139" t="s">
        <v>145</v>
      </c>
      <c r="C139">
        <v>7.5</v>
      </c>
      <c r="D139">
        <v>7.5</v>
      </c>
      <c r="E139">
        <v>7.5</v>
      </c>
      <c r="F139">
        <v>7.5</v>
      </c>
      <c r="G139">
        <v>7.5</v>
      </c>
      <c r="H139">
        <v>7.5</v>
      </c>
      <c r="I139">
        <v>7.5</v>
      </c>
      <c r="J139">
        <v>7.5</v>
      </c>
      <c r="K139">
        <v>7.5</v>
      </c>
      <c r="L139">
        <v>7.5</v>
      </c>
    </row>
    <row r="140" spans="1:12" x14ac:dyDescent="0.25">
      <c r="A140">
        <v>144</v>
      </c>
      <c r="B140" t="s">
        <v>146</v>
      </c>
      <c r="C140">
        <v>0</v>
      </c>
      <c r="D140">
        <v>0</v>
      </c>
      <c r="E140">
        <v>0</v>
      </c>
      <c r="F140">
        <v>0</v>
      </c>
      <c r="G140">
        <v>0</v>
      </c>
      <c r="H140">
        <v>0</v>
      </c>
      <c r="I140">
        <v>0</v>
      </c>
      <c r="J140">
        <v>0</v>
      </c>
      <c r="K140">
        <v>0</v>
      </c>
      <c r="L140">
        <v>0</v>
      </c>
    </row>
    <row r="141" spans="1:12" x14ac:dyDescent="0.25">
      <c r="A141">
        <v>145</v>
      </c>
      <c r="B141" t="s">
        <v>147</v>
      </c>
      <c r="C141">
        <v>2</v>
      </c>
      <c r="D141">
        <v>2</v>
      </c>
      <c r="E141">
        <v>2</v>
      </c>
      <c r="F141">
        <v>2</v>
      </c>
      <c r="G141">
        <v>2</v>
      </c>
      <c r="H141">
        <v>2</v>
      </c>
      <c r="I141">
        <v>2</v>
      </c>
      <c r="J141">
        <v>2</v>
      </c>
      <c r="K141">
        <v>2</v>
      </c>
      <c r="L141">
        <v>2</v>
      </c>
    </row>
    <row r="142" spans="1:12" x14ac:dyDescent="0.25">
      <c r="A142">
        <v>146</v>
      </c>
      <c r="B142" t="s">
        <v>148</v>
      </c>
      <c r="C142">
        <v>0</v>
      </c>
      <c r="D142">
        <v>0</v>
      </c>
      <c r="E142">
        <v>0</v>
      </c>
      <c r="F142">
        <v>0</v>
      </c>
      <c r="G142">
        <v>0</v>
      </c>
      <c r="H142">
        <v>0</v>
      </c>
      <c r="I142">
        <v>0</v>
      </c>
      <c r="J142">
        <v>0</v>
      </c>
      <c r="K142">
        <v>0</v>
      </c>
      <c r="L142">
        <v>0</v>
      </c>
    </row>
    <row r="143" spans="1:12" x14ac:dyDescent="0.25">
      <c r="A143">
        <v>147</v>
      </c>
      <c r="B143" t="s">
        <v>149</v>
      </c>
      <c r="C143">
        <v>8</v>
      </c>
      <c r="D143">
        <v>8</v>
      </c>
      <c r="E143">
        <v>8</v>
      </c>
      <c r="F143">
        <v>8</v>
      </c>
      <c r="G143">
        <v>8</v>
      </c>
      <c r="H143">
        <v>8</v>
      </c>
      <c r="I143">
        <v>8</v>
      </c>
      <c r="J143">
        <v>8</v>
      </c>
      <c r="K143">
        <v>8</v>
      </c>
      <c r="L143">
        <v>8</v>
      </c>
    </row>
    <row r="144" spans="1:12" x14ac:dyDescent="0.25">
      <c r="A144">
        <v>148</v>
      </c>
      <c r="B144" t="s">
        <v>150</v>
      </c>
      <c r="C144">
        <v>0</v>
      </c>
      <c r="D144">
        <v>0</v>
      </c>
      <c r="E144">
        <v>0</v>
      </c>
      <c r="F144">
        <v>0</v>
      </c>
      <c r="G144">
        <v>0</v>
      </c>
      <c r="H144">
        <v>0</v>
      </c>
      <c r="I144">
        <v>0</v>
      </c>
      <c r="J144">
        <v>0</v>
      </c>
      <c r="K144">
        <v>0</v>
      </c>
      <c r="L144">
        <v>0</v>
      </c>
    </row>
    <row r="145" spans="1:12" x14ac:dyDescent="0.25">
      <c r="A145">
        <v>149</v>
      </c>
      <c r="B145" t="s">
        <v>151</v>
      </c>
      <c r="C145">
        <v>0.3</v>
      </c>
      <c r="D145">
        <v>0.3</v>
      </c>
      <c r="E145">
        <v>0.3</v>
      </c>
      <c r="F145">
        <v>0.3</v>
      </c>
      <c r="G145">
        <v>0.3</v>
      </c>
      <c r="H145">
        <v>0.3</v>
      </c>
      <c r="I145">
        <v>0.3</v>
      </c>
      <c r="J145">
        <v>0.3</v>
      </c>
      <c r="K145">
        <v>0.3</v>
      </c>
      <c r="L145">
        <v>0.3</v>
      </c>
    </row>
    <row r="146" spans="1:12" x14ac:dyDescent="0.25">
      <c r="A146">
        <v>150</v>
      </c>
      <c r="B146" t="s">
        <v>152</v>
      </c>
      <c r="C146">
        <v>14</v>
      </c>
      <c r="D146">
        <v>14</v>
      </c>
      <c r="E146">
        <v>14</v>
      </c>
      <c r="F146">
        <v>14</v>
      </c>
      <c r="G146">
        <v>14</v>
      </c>
      <c r="H146">
        <v>14</v>
      </c>
      <c r="I146">
        <v>14</v>
      </c>
      <c r="J146">
        <v>14</v>
      </c>
      <c r="K146">
        <v>14</v>
      </c>
      <c r="L146">
        <v>14</v>
      </c>
    </row>
    <row r="147" spans="1:12" x14ac:dyDescent="0.25">
      <c r="A147">
        <v>151</v>
      </c>
      <c r="B147" t="s">
        <v>153</v>
      </c>
      <c r="C147">
        <v>0</v>
      </c>
      <c r="D147">
        <v>0</v>
      </c>
      <c r="E147">
        <v>0</v>
      </c>
      <c r="F147">
        <v>0</v>
      </c>
      <c r="G147">
        <v>0</v>
      </c>
      <c r="H147">
        <v>0</v>
      </c>
      <c r="I147">
        <v>0</v>
      </c>
      <c r="J147">
        <v>0</v>
      </c>
      <c r="K147">
        <v>0</v>
      </c>
      <c r="L147">
        <v>0</v>
      </c>
    </row>
    <row r="148" spans="1:12" x14ac:dyDescent="0.25">
      <c r="A148">
        <v>152</v>
      </c>
      <c r="B148" t="s">
        <v>154</v>
      </c>
      <c r="C148">
        <v>25</v>
      </c>
      <c r="D148">
        <v>25</v>
      </c>
      <c r="E148">
        <v>25</v>
      </c>
      <c r="F148">
        <v>25</v>
      </c>
      <c r="G148">
        <v>25</v>
      </c>
      <c r="H148">
        <v>25</v>
      </c>
      <c r="I148">
        <v>25</v>
      </c>
      <c r="J148">
        <v>25</v>
      </c>
      <c r="K148">
        <v>25</v>
      </c>
      <c r="L148">
        <v>25</v>
      </c>
    </row>
    <row r="149" spans="1:12" x14ac:dyDescent="0.25">
      <c r="A149">
        <v>153</v>
      </c>
      <c r="B149" t="s">
        <v>155</v>
      </c>
      <c r="C149">
        <v>21</v>
      </c>
      <c r="D149">
        <v>21</v>
      </c>
      <c r="E149">
        <v>21</v>
      </c>
      <c r="F149">
        <v>21</v>
      </c>
      <c r="G149">
        <v>21</v>
      </c>
      <c r="H149">
        <v>21</v>
      </c>
      <c r="I149">
        <v>21</v>
      </c>
      <c r="J149">
        <v>21</v>
      </c>
      <c r="K149">
        <v>21</v>
      </c>
      <c r="L149">
        <v>21</v>
      </c>
    </row>
    <row r="150" spans="1:12" x14ac:dyDescent="0.25">
      <c r="A150">
        <v>154</v>
      </c>
      <c r="B150" t="s">
        <v>156</v>
      </c>
      <c r="C150">
        <v>0</v>
      </c>
      <c r="D150">
        <v>0</v>
      </c>
      <c r="E150">
        <v>0</v>
      </c>
      <c r="F150">
        <v>0</v>
      </c>
      <c r="G150">
        <v>0</v>
      </c>
      <c r="H150">
        <v>0</v>
      </c>
      <c r="I150">
        <v>0</v>
      </c>
      <c r="J150">
        <v>0</v>
      </c>
      <c r="K150">
        <v>0</v>
      </c>
      <c r="L150">
        <v>0</v>
      </c>
    </row>
    <row r="151" spans="1:12" x14ac:dyDescent="0.25">
      <c r="A151">
        <v>155</v>
      </c>
      <c r="B151" t="s">
        <v>157</v>
      </c>
      <c r="C151">
        <v>7.5</v>
      </c>
      <c r="D151">
        <v>7.5</v>
      </c>
      <c r="E151">
        <v>7.5</v>
      </c>
      <c r="F151">
        <v>7.5</v>
      </c>
      <c r="G151">
        <v>7.5</v>
      </c>
      <c r="H151">
        <v>7.5</v>
      </c>
      <c r="I151">
        <v>7.5</v>
      </c>
      <c r="J151">
        <v>7.5</v>
      </c>
      <c r="K151">
        <v>7.5</v>
      </c>
      <c r="L151">
        <v>7.5</v>
      </c>
    </row>
    <row r="152" spans="1:12" x14ac:dyDescent="0.25">
      <c r="A152">
        <v>156</v>
      </c>
      <c r="B152" t="s">
        <v>158</v>
      </c>
      <c r="C152">
        <v>20</v>
      </c>
      <c r="D152">
        <v>20</v>
      </c>
      <c r="E152">
        <v>20</v>
      </c>
      <c r="F152">
        <v>20</v>
      </c>
      <c r="G152">
        <v>20</v>
      </c>
      <c r="H152">
        <v>20</v>
      </c>
      <c r="I152">
        <v>20</v>
      </c>
      <c r="J152">
        <v>20</v>
      </c>
      <c r="K152">
        <v>20</v>
      </c>
      <c r="L152">
        <v>20</v>
      </c>
    </row>
    <row r="153" spans="1:12" x14ac:dyDescent="0.25">
      <c r="A153">
        <v>157</v>
      </c>
      <c r="B153" t="s">
        <v>159</v>
      </c>
      <c r="C153">
        <v>144</v>
      </c>
      <c r="D153">
        <v>144</v>
      </c>
      <c r="E153">
        <v>144</v>
      </c>
      <c r="F153">
        <v>144</v>
      </c>
      <c r="G153">
        <v>144</v>
      </c>
      <c r="H153">
        <v>144</v>
      </c>
      <c r="I153">
        <v>144</v>
      </c>
      <c r="J153">
        <v>144</v>
      </c>
      <c r="K153">
        <v>144</v>
      </c>
      <c r="L153">
        <v>144</v>
      </c>
    </row>
    <row r="154" spans="1:12" x14ac:dyDescent="0.25">
      <c r="A154">
        <v>158</v>
      </c>
      <c r="B154" t="s">
        <v>160</v>
      </c>
      <c r="C154">
        <v>0</v>
      </c>
      <c r="D154">
        <v>0</v>
      </c>
      <c r="E154">
        <v>0</v>
      </c>
      <c r="F154">
        <v>0</v>
      </c>
      <c r="G154">
        <v>0</v>
      </c>
      <c r="H154">
        <v>0</v>
      </c>
      <c r="I154">
        <v>0</v>
      </c>
      <c r="J154">
        <v>0</v>
      </c>
      <c r="K154">
        <v>0</v>
      </c>
      <c r="L154">
        <v>0</v>
      </c>
    </row>
    <row r="155" spans="1:12" x14ac:dyDescent="0.25">
      <c r="A155">
        <v>159</v>
      </c>
      <c r="B155" t="s">
        <v>161</v>
      </c>
      <c r="C155">
        <v>5</v>
      </c>
      <c r="D155">
        <v>5</v>
      </c>
      <c r="E155">
        <v>5</v>
      </c>
      <c r="F155">
        <v>5</v>
      </c>
      <c r="G155">
        <v>5</v>
      </c>
      <c r="H155">
        <v>5</v>
      </c>
      <c r="I155">
        <v>5</v>
      </c>
      <c r="J155">
        <v>5</v>
      </c>
      <c r="K155">
        <v>5</v>
      </c>
      <c r="L155">
        <v>5</v>
      </c>
    </row>
    <row r="156" spans="1:12" x14ac:dyDescent="0.25">
      <c r="A156">
        <v>160</v>
      </c>
      <c r="B156" t="s">
        <v>162</v>
      </c>
      <c r="C156">
        <v>7.5</v>
      </c>
      <c r="D156">
        <v>7.5</v>
      </c>
      <c r="E156">
        <v>7.5</v>
      </c>
      <c r="F156">
        <v>7.5</v>
      </c>
      <c r="G156">
        <v>7.5</v>
      </c>
      <c r="H156">
        <v>7.5</v>
      </c>
      <c r="I156">
        <v>7.5</v>
      </c>
      <c r="J156">
        <v>7.5</v>
      </c>
      <c r="K156">
        <v>7.5</v>
      </c>
      <c r="L156">
        <v>7.5</v>
      </c>
    </row>
    <row r="157" spans="1:12" x14ac:dyDescent="0.25">
      <c r="A157">
        <v>161</v>
      </c>
      <c r="B157" t="s">
        <v>163</v>
      </c>
      <c r="C157">
        <v>1</v>
      </c>
      <c r="D157">
        <v>1</v>
      </c>
      <c r="E157">
        <v>1</v>
      </c>
      <c r="F157">
        <v>1</v>
      </c>
      <c r="G157">
        <v>1</v>
      </c>
      <c r="H157">
        <v>1</v>
      </c>
      <c r="I157">
        <v>1</v>
      </c>
      <c r="J157">
        <v>1</v>
      </c>
      <c r="K157">
        <v>1</v>
      </c>
      <c r="L157">
        <v>1</v>
      </c>
    </row>
    <row r="158" spans="1:12" x14ac:dyDescent="0.25">
      <c r="A158">
        <v>162</v>
      </c>
      <c r="B158" t="s">
        <v>164</v>
      </c>
      <c r="C158">
        <v>6.3</v>
      </c>
      <c r="D158">
        <v>6.3</v>
      </c>
      <c r="E158">
        <v>6.3</v>
      </c>
      <c r="F158">
        <v>6.3</v>
      </c>
      <c r="G158">
        <v>6.3</v>
      </c>
      <c r="H158">
        <v>6.3</v>
      </c>
      <c r="I158">
        <v>6.3</v>
      </c>
      <c r="J158">
        <v>6.3</v>
      </c>
      <c r="K158">
        <v>6.3</v>
      </c>
      <c r="L158">
        <v>6.3</v>
      </c>
    </row>
    <row r="159" spans="1:12" x14ac:dyDescent="0.25">
      <c r="A159">
        <v>163</v>
      </c>
      <c r="B159" t="s">
        <v>165</v>
      </c>
      <c r="C159">
        <v>6.3</v>
      </c>
      <c r="D159">
        <v>6.3</v>
      </c>
      <c r="E159">
        <v>6.3</v>
      </c>
      <c r="F159">
        <v>6.3</v>
      </c>
      <c r="G159">
        <v>6.3</v>
      </c>
      <c r="H159">
        <v>6.3</v>
      </c>
      <c r="I159">
        <v>6.3</v>
      </c>
      <c r="J159">
        <v>6.3</v>
      </c>
      <c r="K159">
        <v>6.3</v>
      </c>
      <c r="L159">
        <v>6.3</v>
      </c>
    </row>
    <row r="160" spans="1:12" x14ac:dyDescent="0.25">
      <c r="A160">
        <v>164</v>
      </c>
      <c r="B160" t="s">
        <v>166</v>
      </c>
      <c r="C160">
        <v>0.75</v>
      </c>
      <c r="D160">
        <v>0.75</v>
      </c>
      <c r="E160">
        <v>0.75</v>
      </c>
      <c r="F160">
        <v>0.75</v>
      </c>
      <c r="G160">
        <v>0.75</v>
      </c>
      <c r="H160">
        <v>0.75</v>
      </c>
      <c r="I160">
        <v>0.75</v>
      </c>
      <c r="J160">
        <v>0.75</v>
      </c>
      <c r="K160">
        <v>0.75</v>
      </c>
      <c r="L160">
        <v>0.75</v>
      </c>
    </row>
    <row r="161" spans="1:12" x14ac:dyDescent="0.25">
      <c r="A161">
        <v>165</v>
      </c>
      <c r="B161" t="s">
        <v>167</v>
      </c>
      <c r="C161">
        <v>5</v>
      </c>
      <c r="D161">
        <v>5</v>
      </c>
      <c r="E161">
        <v>5</v>
      </c>
      <c r="F161">
        <v>5</v>
      </c>
      <c r="G161">
        <v>5</v>
      </c>
      <c r="H161">
        <v>5</v>
      </c>
      <c r="I161">
        <v>5</v>
      </c>
      <c r="J161">
        <v>5</v>
      </c>
      <c r="K161">
        <v>5</v>
      </c>
      <c r="L161">
        <v>5</v>
      </c>
    </row>
    <row r="162" spans="1:12" x14ac:dyDescent="0.25">
      <c r="A162">
        <v>166</v>
      </c>
      <c r="B162" t="s">
        <v>168</v>
      </c>
      <c r="C162">
        <v>0</v>
      </c>
      <c r="D162">
        <v>0</v>
      </c>
      <c r="E162">
        <v>0</v>
      </c>
      <c r="F162">
        <v>0</v>
      </c>
      <c r="G162">
        <v>0</v>
      </c>
      <c r="H162">
        <v>0</v>
      </c>
      <c r="I162">
        <v>0</v>
      </c>
      <c r="J162">
        <v>0</v>
      </c>
      <c r="K162">
        <v>0</v>
      </c>
      <c r="L162">
        <v>0</v>
      </c>
    </row>
    <row r="163" spans="1:12" x14ac:dyDescent="0.25">
      <c r="A163">
        <v>167</v>
      </c>
      <c r="B163" t="s">
        <v>169</v>
      </c>
      <c r="C163">
        <v>1.5</v>
      </c>
      <c r="D163">
        <v>1.5</v>
      </c>
      <c r="E163">
        <v>1.5</v>
      </c>
      <c r="F163">
        <v>1.5</v>
      </c>
      <c r="G163">
        <v>1.5</v>
      </c>
      <c r="H163">
        <v>1.5</v>
      </c>
      <c r="I163">
        <v>1.5</v>
      </c>
      <c r="J163">
        <v>1.5</v>
      </c>
      <c r="K163">
        <v>1.5</v>
      </c>
      <c r="L163">
        <v>1.5</v>
      </c>
    </row>
    <row r="164" spans="1:12" x14ac:dyDescent="0.25">
      <c r="A164">
        <v>168</v>
      </c>
      <c r="B164" t="s">
        <v>170</v>
      </c>
      <c r="C164">
        <v>0</v>
      </c>
      <c r="D164">
        <v>0</v>
      </c>
      <c r="E164">
        <v>0</v>
      </c>
      <c r="F164">
        <v>0</v>
      </c>
      <c r="G164">
        <v>0</v>
      </c>
      <c r="H164">
        <v>0</v>
      </c>
      <c r="I164">
        <v>0</v>
      </c>
      <c r="J164">
        <v>0</v>
      </c>
      <c r="K164">
        <v>0</v>
      </c>
      <c r="L164">
        <v>0</v>
      </c>
    </row>
    <row r="165" spans="1:12" x14ac:dyDescent="0.25">
      <c r="A165">
        <v>169</v>
      </c>
      <c r="B165" t="s">
        <v>171</v>
      </c>
      <c r="C165">
        <v>0</v>
      </c>
      <c r="D165">
        <v>0</v>
      </c>
      <c r="E165">
        <v>0</v>
      </c>
      <c r="F165">
        <v>0</v>
      </c>
      <c r="G165">
        <v>0</v>
      </c>
      <c r="H165">
        <v>0</v>
      </c>
      <c r="I165">
        <v>0</v>
      </c>
      <c r="J165">
        <v>0</v>
      </c>
      <c r="K165">
        <v>0</v>
      </c>
      <c r="L165">
        <v>0</v>
      </c>
    </row>
    <row r="166" spans="1:12" x14ac:dyDescent="0.25">
      <c r="A166">
        <v>170</v>
      </c>
      <c r="B166" t="s">
        <v>172</v>
      </c>
      <c r="C166">
        <v>0</v>
      </c>
      <c r="D166">
        <v>0</v>
      </c>
      <c r="E166">
        <v>0</v>
      </c>
      <c r="F166">
        <v>0</v>
      </c>
      <c r="G166">
        <v>0</v>
      </c>
      <c r="H166">
        <v>0</v>
      </c>
      <c r="I166">
        <v>0</v>
      </c>
      <c r="J166">
        <v>0</v>
      </c>
      <c r="K166">
        <v>0</v>
      </c>
      <c r="L166">
        <v>0</v>
      </c>
    </row>
    <row r="167" spans="1:12" x14ac:dyDescent="0.25">
      <c r="A167">
        <v>171</v>
      </c>
      <c r="B167" t="s">
        <v>173</v>
      </c>
      <c r="C167">
        <v>0</v>
      </c>
      <c r="D167">
        <v>0</v>
      </c>
      <c r="E167">
        <v>0</v>
      </c>
      <c r="F167">
        <v>0</v>
      </c>
      <c r="G167">
        <v>0</v>
      </c>
      <c r="H167">
        <v>0</v>
      </c>
      <c r="I167">
        <v>0</v>
      </c>
      <c r="J167">
        <v>0</v>
      </c>
      <c r="K167">
        <v>0</v>
      </c>
      <c r="L167">
        <v>0</v>
      </c>
    </row>
    <row r="168" spans="1:12" x14ac:dyDescent="0.25">
      <c r="A168">
        <v>172</v>
      </c>
      <c r="B168" t="s">
        <v>174</v>
      </c>
      <c r="C168">
        <v>0.75</v>
      </c>
      <c r="D168">
        <v>0.75</v>
      </c>
      <c r="E168">
        <v>0.75</v>
      </c>
      <c r="F168">
        <v>0.75</v>
      </c>
      <c r="G168">
        <v>0.75</v>
      </c>
      <c r="H168">
        <v>0.75</v>
      </c>
      <c r="I168">
        <v>0.75</v>
      </c>
      <c r="J168">
        <v>0.75</v>
      </c>
      <c r="K168">
        <v>0.75</v>
      </c>
      <c r="L168">
        <v>0.75</v>
      </c>
    </row>
    <row r="169" spans="1:12" x14ac:dyDescent="0.25">
      <c r="A169">
        <v>173</v>
      </c>
      <c r="B169" t="s">
        <v>175</v>
      </c>
      <c r="C169">
        <v>0</v>
      </c>
      <c r="D169">
        <v>0</v>
      </c>
      <c r="E169">
        <v>0</v>
      </c>
      <c r="F169">
        <v>0</v>
      </c>
      <c r="G169">
        <v>0</v>
      </c>
      <c r="H169">
        <v>0</v>
      </c>
      <c r="I169">
        <v>0</v>
      </c>
      <c r="J169">
        <v>0</v>
      </c>
      <c r="K169">
        <v>0</v>
      </c>
      <c r="L169">
        <v>0</v>
      </c>
    </row>
    <row r="170" spans="1:12" x14ac:dyDescent="0.25">
      <c r="A170">
        <v>174</v>
      </c>
      <c r="B170" t="s">
        <v>176</v>
      </c>
      <c r="C170">
        <v>12.5</v>
      </c>
      <c r="D170">
        <v>12.5</v>
      </c>
      <c r="E170">
        <v>12.5</v>
      </c>
      <c r="F170">
        <v>12.5</v>
      </c>
      <c r="G170">
        <v>12.5</v>
      </c>
      <c r="H170">
        <v>12.5</v>
      </c>
      <c r="I170">
        <v>12.5</v>
      </c>
      <c r="J170">
        <v>12.5</v>
      </c>
      <c r="K170">
        <v>12.5</v>
      </c>
      <c r="L170">
        <v>12.5</v>
      </c>
    </row>
    <row r="171" spans="1:12" x14ac:dyDescent="0.25">
      <c r="A171">
        <v>175</v>
      </c>
      <c r="B171" t="s">
        <v>177</v>
      </c>
      <c r="C171">
        <v>0</v>
      </c>
      <c r="D171">
        <v>0</v>
      </c>
      <c r="E171">
        <v>0</v>
      </c>
      <c r="F171">
        <v>0</v>
      </c>
      <c r="G171">
        <v>0</v>
      </c>
      <c r="H171">
        <v>0</v>
      </c>
      <c r="I171">
        <v>0</v>
      </c>
      <c r="J171">
        <v>0</v>
      </c>
      <c r="K171">
        <v>0</v>
      </c>
      <c r="L171">
        <v>0</v>
      </c>
    </row>
    <row r="172" spans="1:12" x14ac:dyDescent="0.25">
      <c r="A172">
        <v>176</v>
      </c>
      <c r="B172" t="s">
        <v>178</v>
      </c>
      <c r="C172">
        <v>0</v>
      </c>
      <c r="D172">
        <v>0</v>
      </c>
      <c r="E172">
        <v>0</v>
      </c>
      <c r="F172">
        <v>0</v>
      </c>
      <c r="G172">
        <v>0</v>
      </c>
      <c r="H172">
        <v>0</v>
      </c>
      <c r="I172">
        <v>0</v>
      </c>
      <c r="J172">
        <v>0</v>
      </c>
      <c r="K172">
        <v>0</v>
      </c>
      <c r="L172">
        <v>0</v>
      </c>
    </row>
    <row r="173" spans="1:12" x14ac:dyDescent="0.25">
      <c r="A173">
        <v>177</v>
      </c>
      <c r="B173" t="s">
        <v>179</v>
      </c>
      <c r="C173">
        <v>4</v>
      </c>
      <c r="D173">
        <v>4</v>
      </c>
      <c r="E173">
        <v>4</v>
      </c>
      <c r="F173">
        <v>4</v>
      </c>
      <c r="G173">
        <v>4</v>
      </c>
      <c r="H173">
        <v>4</v>
      </c>
      <c r="I173">
        <v>4</v>
      </c>
      <c r="J173">
        <v>4</v>
      </c>
      <c r="K173">
        <v>4</v>
      </c>
      <c r="L173">
        <v>4</v>
      </c>
    </row>
    <row r="174" spans="1:12" x14ac:dyDescent="0.25">
      <c r="A174">
        <v>178</v>
      </c>
      <c r="B174" t="s">
        <v>180</v>
      </c>
      <c r="C174">
        <v>0</v>
      </c>
      <c r="D174">
        <v>0</v>
      </c>
      <c r="E174">
        <v>0</v>
      </c>
      <c r="F174">
        <v>0</v>
      </c>
      <c r="G174">
        <v>0</v>
      </c>
      <c r="H174">
        <v>0</v>
      </c>
      <c r="I174">
        <v>0</v>
      </c>
      <c r="J174">
        <v>0</v>
      </c>
      <c r="K174">
        <v>0</v>
      </c>
      <c r="L174">
        <v>0</v>
      </c>
    </row>
    <row r="175" spans="1:12" x14ac:dyDescent="0.25">
      <c r="A175">
        <v>179</v>
      </c>
      <c r="B175" t="s">
        <v>181</v>
      </c>
      <c r="C175">
        <v>1.5</v>
      </c>
      <c r="D175">
        <v>1.5</v>
      </c>
      <c r="E175">
        <v>1.5</v>
      </c>
      <c r="F175">
        <v>1.5</v>
      </c>
      <c r="G175">
        <v>1.5</v>
      </c>
      <c r="H175">
        <v>1.5</v>
      </c>
      <c r="I175">
        <v>1.5</v>
      </c>
      <c r="J175">
        <v>1.5</v>
      </c>
      <c r="K175">
        <v>1.5</v>
      </c>
      <c r="L175">
        <v>1.5</v>
      </c>
    </row>
    <row r="176" spans="1:12" x14ac:dyDescent="0.25">
      <c r="A176">
        <v>180</v>
      </c>
      <c r="B176" t="s">
        <v>182</v>
      </c>
      <c r="C176">
        <v>5</v>
      </c>
      <c r="D176">
        <v>5</v>
      </c>
      <c r="E176">
        <v>5</v>
      </c>
      <c r="F176">
        <v>5</v>
      </c>
      <c r="G176">
        <v>5</v>
      </c>
      <c r="H176">
        <v>5</v>
      </c>
      <c r="I176">
        <v>5</v>
      </c>
      <c r="J176">
        <v>5</v>
      </c>
      <c r="K176">
        <v>5</v>
      </c>
      <c r="L176">
        <v>5</v>
      </c>
    </row>
    <row r="177" spans="1:12" x14ac:dyDescent="0.25">
      <c r="A177">
        <v>181</v>
      </c>
      <c r="B177" t="s">
        <v>183</v>
      </c>
      <c r="C177">
        <v>0</v>
      </c>
      <c r="D177">
        <v>0</v>
      </c>
      <c r="E177">
        <v>0</v>
      </c>
      <c r="F177">
        <v>0</v>
      </c>
      <c r="G177">
        <v>0</v>
      </c>
      <c r="H177">
        <v>0</v>
      </c>
      <c r="I177">
        <v>0</v>
      </c>
      <c r="J177">
        <v>0</v>
      </c>
      <c r="K177">
        <v>0</v>
      </c>
      <c r="L177">
        <v>0</v>
      </c>
    </row>
    <row r="178" spans="1:12" x14ac:dyDescent="0.25">
      <c r="A178">
        <v>182</v>
      </c>
      <c r="B178" t="s">
        <v>184</v>
      </c>
      <c r="C178">
        <v>6.25</v>
      </c>
      <c r="D178">
        <v>6.25</v>
      </c>
      <c r="E178">
        <v>6.25</v>
      </c>
      <c r="F178">
        <v>6.25</v>
      </c>
      <c r="G178">
        <v>6.25</v>
      </c>
      <c r="H178">
        <v>6.25</v>
      </c>
      <c r="I178">
        <v>6.25</v>
      </c>
      <c r="J178">
        <v>6.25</v>
      </c>
      <c r="K178">
        <v>6.25</v>
      </c>
      <c r="L178">
        <v>6.25</v>
      </c>
    </row>
    <row r="179" spans="1:12" x14ac:dyDescent="0.25">
      <c r="A179">
        <v>183</v>
      </c>
      <c r="B179" t="s">
        <v>185</v>
      </c>
      <c r="C179">
        <v>0</v>
      </c>
      <c r="D179">
        <v>0</v>
      </c>
      <c r="E179">
        <v>0</v>
      </c>
      <c r="F179">
        <v>0</v>
      </c>
      <c r="G179">
        <v>0</v>
      </c>
      <c r="H179">
        <v>0</v>
      </c>
      <c r="I179">
        <v>0</v>
      </c>
      <c r="J179">
        <v>0</v>
      </c>
      <c r="K179">
        <v>0</v>
      </c>
      <c r="L179">
        <v>0</v>
      </c>
    </row>
    <row r="180" spans="1:12" x14ac:dyDescent="0.25">
      <c r="A180">
        <v>184</v>
      </c>
      <c r="B180" t="s">
        <v>186</v>
      </c>
      <c r="C180">
        <v>4</v>
      </c>
      <c r="D180">
        <v>4</v>
      </c>
      <c r="E180">
        <v>4</v>
      </c>
      <c r="F180">
        <v>4</v>
      </c>
      <c r="G180">
        <v>4</v>
      </c>
      <c r="H180">
        <v>4</v>
      </c>
      <c r="I180">
        <v>4</v>
      </c>
      <c r="J180">
        <v>4</v>
      </c>
      <c r="K180">
        <v>4</v>
      </c>
      <c r="L180">
        <v>4</v>
      </c>
    </row>
    <row r="181" spans="1:12" x14ac:dyDescent="0.25">
      <c r="A181">
        <v>185</v>
      </c>
      <c r="B181" t="s">
        <v>187</v>
      </c>
      <c r="C181">
        <v>0</v>
      </c>
      <c r="D181">
        <v>0</v>
      </c>
      <c r="E181">
        <v>0</v>
      </c>
      <c r="F181">
        <v>0</v>
      </c>
      <c r="G181">
        <v>0</v>
      </c>
      <c r="H181">
        <v>0</v>
      </c>
      <c r="I181">
        <v>0</v>
      </c>
      <c r="J181">
        <v>0</v>
      </c>
      <c r="K181">
        <v>0</v>
      </c>
      <c r="L181">
        <v>0</v>
      </c>
    </row>
    <row r="182" spans="1:12" x14ac:dyDescent="0.25">
      <c r="A182">
        <v>186</v>
      </c>
      <c r="B182" t="s">
        <v>188</v>
      </c>
      <c r="C182">
        <v>3</v>
      </c>
      <c r="D182">
        <v>3</v>
      </c>
      <c r="E182">
        <v>3</v>
      </c>
      <c r="F182">
        <v>3</v>
      </c>
      <c r="G182">
        <v>3</v>
      </c>
      <c r="H182">
        <v>3</v>
      </c>
      <c r="I182">
        <v>3</v>
      </c>
      <c r="J182">
        <v>3</v>
      </c>
      <c r="K182">
        <v>3</v>
      </c>
      <c r="L182">
        <v>3</v>
      </c>
    </row>
    <row r="183" spans="1:12" x14ac:dyDescent="0.25">
      <c r="A183">
        <v>187</v>
      </c>
      <c r="B183" t="s">
        <v>189</v>
      </c>
      <c r="C183">
        <v>9</v>
      </c>
      <c r="D183">
        <v>9</v>
      </c>
      <c r="E183">
        <v>9</v>
      </c>
      <c r="F183">
        <v>9</v>
      </c>
      <c r="G183">
        <v>9</v>
      </c>
      <c r="H183">
        <v>9</v>
      </c>
      <c r="I183">
        <v>9</v>
      </c>
      <c r="J183">
        <v>9</v>
      </c>
      <c r="K183">
        <v>9</v>
      </c>
      <c r="L183">
        <v>9</v>
      </c>
    </row>
    <row r="184" spans="1:12" x14ac:dyDescent="0.25">
      <c r="A184">
        <v>188</v>
      </c>
      <c r="B184" t="s">
        <v>190</v>
      </c>
      <c r="C184" t="s">
        <v>109</v>
      </c>
      <c r="D184" t="s">
        <v>109</v>
      </c>
      <c r="E184" t="s">
        <v>109</v>
      </c>
      <c r="F184" t="s">
        <v>109</v>
      </c>
      <c r="G184" t="s">
        <v>109</v>
      </c>
      <c r="H184" t="s">
        <v>109</v>
      </c>
      <c r="I184" t="s">
        <v>109</v>
      </c>
      <c r="J184" t="s">
        <v>109</v>
      </c>
      <c r="K184" t="s">
        <v>109</v>
      </c>
      <c r="L184" t="s">
        <v>109</v>
      </c>
    </row>
    <row r="185" spans="1:12" x14ac:dyDescent="0.25">
      <c r="A185">
        <v>189</v>
      </c>
      <c r="B185" t="s">
        <v>191</v>
      </c>
      <c r="C185">
        <v>8.5</v>
      </c>
      <c r="D185">
        <v>8.5</v>
      </c>
      <c r="E185">
        <v>8.5</v>
      </c>
      <c r="F185">
        <v>8.5</v>
      </c>
      <c r="G185">
        <v>8.5</v>
      </c>
      <c r="H185">
        <v>8.5</v>
      </c>
      <c r="I185">
        <v>8.5</v>
      </c>
      <c r="J185">
        <v>8.5</v>
      </c>
      <c r="K185">
        <v>8.5</v>
      </c>
      <c r="L185">
        <v>8.5</v>
      </c>
    </row>
    <row r="186" spans="1:12" x14ac:dyDescent="0.25">
      <c r="A186">
        <v>190</v>
      </c>
      <c r="B186" t="s">
        <v>192</v>
      </c>
      <c r="C186">
        <v>0</v>
      </c>
      <c r="D186">
        <v>0</v>
      </c>
      <c r="E186">
        <v>0</v>
      </c>
      <c r="F186">
        <v>0</v>
      </c>
      <c r="G186">
        <v>0</v>
      </c>
      <c r="H186">
        <v>0</v>
      </c>
      <c r="I186">
        <v>0</v>
      </c>
      <c r="J186">
        <v>0</v>
      </c>
      <c r="K186">
        <v>0</v>
      </c>
      <c r="L186">
        <v>0</v>
      </c>
    </row>
    <row r="187" spans="1:12" x14ac:dyDescent="0.25">
      <c r="A187">
        <v>191</v>
      </c>
      <c r="B187" t="s">
        <v>193</v>
      </c>
      <c r="C187">
        <v>16</v>
      </c>
      <c r="D187">
        <v>16</v>
      </c>
      <c r="E187">
        <v>16</v>
      </c>
      <c r="F187">
        <v>16</v>
      </c>
      <c r="G187">
        <v>16</v>
      </c>
      <c r="H187">
        <v>16</v>
      </c>
      <c r="I187">
        <v>16</v>
      </c>
      <c r="J187">
        <v>16</v>
      </c>
      <c r="K187">
        <v>16</v>
      </c>
      <c r="L187">
        <v>16</v>
      </c>
    </row>
    <row r="188" spans="1:12" x14ac:dyDescent="0.25">
      <c r="A188">
        <v>192</v>
      </c>
      <c r="B188" t="s">
        <v>194</v>
      </c>
      <c r="C188">
        <v>5</v>
      </c>
      <c r="D188">
        <v>5</v>
      </c>
      <c r="E188">
        <v>5</v>
      </c>
      <c r="F188">
        <v>5</v>
      </c>
      <c r="G188">
        <v>5</v>
      </c>
      <c r="H188">
        <v>5</v>
      </c>
      <c r="I188">
        <v>5</v>
      </c>
      <c r="J188">
        <v>5</v>
      </c>
      <c r="K188">
        <v>5</v>
      </c>
      <c r="L188">
        <v>5</v>
      </c>
    </row>
    <row r="189" spans="1:12" x14ac:dyDescent="0.25">
      <c r="A189">
        <v>193</v>
      </c>
      <c r="B189" t="s">
        <v>195</v>
      </c>
      <c r="C189">
        <v>1</v>
      </c>
      <c r="D189">
        <v>1</v>
      </c>
      <c r="E189">
        <v>1</v>
      </c>
      <c r="F189">
        <v>1</v>
      </c>
      <c r="G189">
        <v>1</v>
      </c>
      <c r="H189">
        <v>1</v>
      </c>
      <c r="I189">
        <v>1</v>
      </c>
      <c r="J189">
        <v>1</v>
      </c>
      <c r="K189">
        <v>1</v>
      </c>
      <c r="L189">
        <v>1</v>
      </c>
    </row>
    <row r="190" spans="1:12" x14ac:dyDescent="0.25">
      <c r="A190">
        <v>194</v>
      </c>
      <c r="B190" t="s">
        <v>196</v>
      </c>
      <c r="C190">
        <v>0</v>
      </c>
      <c r="D190">
        <v>0</v>
      </c>
      <c r="E190">
        <v>0</v>
      </c>
      <c r="F190">
        <v>0</v>
      </c>
      <c r="G190">
        <v>0</v>
      </c>
      <c r="H190">
        <v>0</v>
      </c>
      <c r="I190">
        <v>0</v>
      </c>
      <c r="J190">
        <v>0</v>
      </c>
      <c r="K190">
        <v>0</v>
      </c>
      <c r="L190">
        <v>0</v>
      </c>
    </row>
    <row r="191" spans="1:12" x14ac:dyDescent="0.25">
      <c r="A191">
        <v>195</v>
      </c>
      <c r="B191" t="s">
        <v>197</v>
      </c>
      <c r="C191">
        <v>15</v>
      </c>
      <c r="D191">
        <v>15</v>
      </c>
      <c r="E191">
        <v>15</v>
      </c>
      <c r="F191">
        <v>15</v>
      </c>
      <c r="G191">
        <v>15</v>
      </c>
      <c r="H191">
        <v>15</v>
      </c>
      <c r="I191">
        <v>15</v>
      </c>
      <c r="J191">
        <v>15</v>
      </c>
      <c r="K191">
        <v>15</v>
      </c>
      <c r="L191">
        <v>15</v>
      </c>
    </row>
    <row r="192" spans="1:12" x14ac:dyDescent="0.25">
      <c r="A192">
        <v>196</v>
      </c>
      <c r="B192" t="s">
        <v>198</v>
      </c>
      <c r="C192">
        <v>5</v>
      </c>
      <c r="D192">
        <v>5</v>
      </c>
      <c r="E192">
        <v>5</v>
      </c>
      <c r="F192">
        <v>5</v>
      </c>
      <c r="G192">
        <v>5</v>
      </c>
      <c r="H192">
        <v>5</v>
      </c>
      <c r="I192">
        <v>5</v>
      </c>
      <c r="J192">
        <v>5</v>
      </c>
      <c r="K192">
        <v>5</v>
      </c>
      <c r="L192">
        <v>5</v>
      </c>
    </row>
    <row r="193" spans="1:12" x14ac:dyDescent="0.25">
      <c r="A193">
        <v>197</v>
      </c>
      <c r="B193" t="s">
        <v>199</v>
      </c>
      <c r="C193">
        <v>15</v>
      </c>
      <c r="D193">
        <v>15</v>
      </c>
      <c r="E193">
        <v>15</v>
      </c>
      <c r="F193">
        <v>15</v>
      </c>
      <c r="G193">
        <v>15</v>
      </c>
      <c r="H193">
        <v>15</v>
      </c>
      <c r="I193">
        <v>15</v>
      </c>
      <c r="J193">
        <v>15</v>
      </c>
      <c r="K193">
        <v>15</v>
      </c>
      <c r="L193">
        <v>15</v>
      </c>
    </row>
    <row r="194" spans="1:12" x14ac:dyDescent="0.25">
      <c r="A194">
        <v>198</v>
      </c>
      <c r="B194" t="s">
        <v>200</v>
      </c>
      <c r="C194">
        <v>5</v>
      </c>
      <c r="D194">
        <v>5</v>
      </c>
      <c r="E194">
        <v>5</v>
      </c>
      <c r="F194">
        <v>5</v>
      </c>
      <c r="G194">
        <v>5</v>
      </c>
      <c r="H194">
        <v>5</v>
      </c>
      <c r="I194">
        <v>5</v>
      </c>
      <c r="J194">
        <v>5</v>
      </c>
      <c r="K194">
        <v>5</v>
      </c>
      <c r="L194">
        <v>5</v>
      </c>
    </row>
    <row r="195" spans="1:12" x14ac:dyDescent="0.25">
      <c r="A195">
        <v>199</v>
      </c>
      <c r="B195" t="s">
        <v>201</v>
      </c>
      <c r="C195">
        <v>3</v>
      </c>
      <c r="D195">
        <v>3</v>
      </c>
      <c r="E195">
        <v>3</v>
      </c>
      <c r="F195">
        <v>3</v>
      </c>
      <c r="G195">
        <v>3</v>
      </c>
      <c r="H195">
        <v>3</v>
      </c>
      <c r="I195">
        <v>3</v>
      </c>
      <c r="J195">
        <v>3</v>
      </c>
      <c r="K195">
        <v>3</v>
      </c>
      <c r="L195">
        <v>3</v>
      </c>
    </row>
    <row r="196" spans="1:12" x14ac:dyDescent="0.25">
      <c r="A196">
        <v>200</v>
      </c>
      <c r="B196" t="s">
        <v>202</v>
      </c>
      <c r="C196">
        <v>20</v>
      </c>
      <c r="D196">
        <v>20</v>
      </c>
      <c r="E196">
        <v>20</v>
      </c>
      <c r="F196">
        <v>20</v>
      </c>
      <c r="G196">
        <v>20</v>
      </c>
      <c r="H196">
        <v>20</v>
      </c>
      <c r="I196">
        <v>20</v>
      </c>
      <c r="J196">
        <v>20</v>
      </c>
      <c r="K196">
        <v>20</v>
      </c>
      <c r="L196">
        <v>20</v>
      </c>
    </row>
    <row r="197" spans="1:12" x14ac:dyDescent="0.25">
      <c r="A197">
        <v>201</v>
      </c>
      <c r="B197" t="s">
        <v>203</v>
      </c>
      <c r="C197">
        <v>20</v>
      </c>
      <c r="D197">
        <v>20</v>
      </c>
      <c r="E197">
        <v>20</v>
      </c>
      <c r="F197">
        <v>20</v>
      </c>
      <c r="G197">
        <v>20</v>
      </c>
      <c r="H197">
        <v>20</v>
      </c>
      <c r="I197">
        <v>20</v>
      </c>
      <c r="J197">
        <v>20</v>
      </c>
      <c r="K197">
        <v>20</v>
      </c>
      <c r="L197">
        <v>20</v>
      </c>
    </row>
    <row r="198" spans="1:12" x14ac:dyDescent="0.25">
      <c r="A198">
        <v>202</v>
      </c>
      <c r="B198" t="s">
        <v>204</v>
      </c>
      <c r="C198">
        <v>19</v>
      </c>
      <c r="D198">
        <v>19</v>
      </c>
      <c r="E198">
        <v>19</v>
      </c>
      <c r="F198">
        <v>19</v>
      </c>
      <c r="G198">
        <v>19</v>
      </c>
      <c r="H198">
        <v>19</v>
      </c>
      <c r="I198">
        <v>19</v>
      </c>
      <c r="J198">
        <v>19</v>
      </c>
      <c r="K198">
        <v>19</v>
      </c>
      <c r="L198">
        <v>19</v>
      </c>
    </row>
    <row r="199" spans="1:12" x14ac:dyDescent="0.25">
      <c r="A199">
        <v>203</v>
      </c>
      <c r="B199" t="s">
        <v>205</v>
      </c>
      <c r="C199">
        <v>8</v>
      </c>
      <c r="D199">
        <v>8</v>
      </c>
      <c r="E199">
        <v>8</v>
      </c>
      <c r="F199">
        <v>8</v>
      </c>
      <c r="G199">
        <v>8</v>
      </c>
      <c r="H199">
        <v>8</v>
      </c>
      <c r="I199">
        <v>8</v>
      </c>
      <c r="J199">
        <v>8</v>
      </c>
      <c r="K199">
        <v>8</v>
      </c>
      <c r="L199">
        <v>8</v>
      </c>
    </row>
    <row r="200" spans="1:12" x14ac:dyDescent="0.25">
      <c r="A200">
        <v>204</v>
      </c>
      <c r="B200" t="s">
        <v>206</v>
      </c>
      <c r="C200">
        <v>5</v>
      </c>
      <c r="D200">
        <v>5</v>
      </c>
      <c r="E200">
        <v>5</v>
      </c>
      <c r="F200">
        <v>5</v>
      </c>
      <c r="G200">
        <v>5</v>
      </c>
      <c r="H200">
        <v>5</v>
      </c>
      <c r="I200">
        <v>5</v>
      </c>
      <c r="J200">
        <v>5</v>
      </c>
      <c r="K200">
        <v>5</v>
      </c>
      <c r="L200">
        <v>5</v>
      </c>
    </row>
    <row r="201" spans="1:12" x14ac:dyDescent="0.25">
      <c r="A201">
        <v>205</v>
      </c>
      <c r="B201" t="s">
        <v>207</v>
      </c>
      <c r="C201">
        <v>8</v>
      </c>
      <c r="D201">
        <v>8</v>
      </c>
      <c r="E201">
        <v>8</v>
      </c>
      <c r="F201">
        <v>8</v>
      </c>
      <c r="G201">
        <v>8</v>
      </c>
      <c r="H201">
        <v>8</v>
      </c>
      <c r="I201">
        <v>8</v>
      </c>
      <c r="J201">
        <v>8</v>
      </c>
      <c r="K201">
        <v>8</v>
      </c>
      <c r="L201">
        <v>8</v>
      </c>
    </row>
    <row r="202" spans="1:12" x14ac:dyDescent="0.25">
      <c r="A202">
        <v>206</v>
      </c>
      <c r="B202" t="s">
        <v>208</v>
      </c>
      <c r="C202">
        <v>15</v>
      </c>
      <c r="D202">
        <v>15</v>
      </c>
      <c r="E202">
        <v>15</v>
      </c>
      <c r="F202">
        <v>15</v>
      </c>
      <c r="G202">
        <v>15</v>
      </c>
      <c r="H202">
        <v>15</v>
      </c>
      <c r="I202">
        <v>15</v>
      </c>
      <c r="J202">
        <v>15</v>
      </c>
      <c r="K202">
        <v>15</v>
      </c>
      <c r="L202">
        <v>15</v>
      </c>
    </row>
    <row r="203" spans="1:12" x14ac:dyDescent="0.25">
      <c r="A203">
        <v>207</v>
      </c>
      <c r="B203" t="s">
        <v>209</v>
      </c>
      <c r="C203">
        <v>21</v>
      </c>
      <c r="D203">
        <v>21</v>
      </c>
      <c r="E203">
        <v>21</v>
      </c>
      <c r="F203">
        <v>21</v>
      </c>
      <c r="G203">
        <v>21</v>
      </c>
      <c r="H203">
        <v>21</v>
      </c>
      <c r="I203">
        <v>21</v>
      </c>
      <c r="J203">
        <v>21</v>
      </c>
      <c r="K203">
        <v>21</v>
      </c>
      <c r="L203">
        <v>21</v>
      </c>
    </row>
    <row r="204" spans="1:12" x14ac:dyDescent="0.25">
      <c r="A204">
        <v>208</v>
      </c>
      <c r="B204" t="s">
        <v>210</v>
      </c>
      <c r="C204">
        <v>0.75</v>
      </c>
      <c r="D204">
        <v>0.75</v>
      </c>
      <c r="E204">
        <v>0.75</v>
      </c>
      <c r="F204">
        <v>0.75</v>
      </c>
      <c r="G204">
        <v>0.75</v>
      </c>
      <c r="H204">
        <v>0.75</v>
      </c>
      <c r="I204">
        <v>0.75</v>
      </c>
      <c r="J204">
        <v>0.75</v>
      </c>
      <c r="K204">
        <v>0.75</v>
      </c>
      <c r="L204">
        <v>0.75</v>
      </c>
    </row>
    <row r="205" spans="1:12" x14ac:dyDescent="0.25">
      <c r="A205">
        <v>209</v>
      </c>
      <c r="B205" t="s">
        <v>211</v>
      </c>
      <c r="C205">
        <v>12.5</v>
      </c>
      <c r="D205">
        <v>12.5</v>
      </c>
      <c r="E205">
        <v>12.5</v>
      </c>
      <c r="F205">
        <v>12.5</v>
      </c>
      <c r="G205">
        <v>12.5</v>
      </c>
      <c r="H205">
        <v>12.5</v>
      </c>
      <c r="I205">
        <v>12.5</v>
      </c>
      <c r="J205">
        <v>12.5</v>
      </c>
      <c r="K205">
        <v>12.5</v>
      </c>
      <c r="L205">
        <v>12.5</v>
      </c>
    </row>
    <row r="206" spans="1:12" x14ac:dyDescent="0.25">
      <c r="A206">
        <v>210</v>
      </c>
      <c r="B206" t="s">
        <v>212</v>
      </c>
      <c r="C206">
        <v>5</v>
      </c>
      <c r="D206">
        <v>5</v>
      </c>
      <c r="E206">
        <v>5</v>
      </c>
      <c r="F206">
        <v>5</v>
      </c>
      <c r="G206">
        <v>5</v>
      </c>
      <c r="H206">
        <v>5</v>
      </c>
      <c r="I206">
        <v>5</v>
      </c>
      <c r="J206">
        <v>5</v>
      </c>
      <c r="K206">
        <v>5</v>
      </c>
      <c r="L206">
        <v>5</v>
      </c>
    </row>
    <row r="207" spans="1:12" x14ac:dyDescent="0.25">
      <c r="A207">
        <v>211</v>
      </c>
      <c r="B207" t="s">
        <v>213</v>
      </c>
      <c r="C207">
        <v>1</v>
      </c>
      <c r="D207">
        <v>1</v>
      </c>
      <c r="E207">
        <v>1</v>
      </c>
      <c r="F207">
        <v>1</v>
      </c>
      <c r="G207">
        <v>1</v>
      </c>
      <c r="H207">
        <v>1</v>
      </c>
      <c r="I207">
        <v>1</v>
      </c>
      <c r="J207">
        <v>1</v>
      </c>
      <c r="K207">
        <v>1</v>
      </c>
      <c r="L207">
        <v>1</v>
      </c>
    </row>
    <row r="208" spans="1:12" x14ac:dyDescent="0.25">
      <c r="A208">
        <v>212</v>
      </c>
      <c r="B208" t="s">
        <v>214</v>
      </c>
      <c r="C208">
        <v>13</v>
      </c>
      <c r="D208">
        <v>13</v>
      </c>
      <c r="E208">
        <v>13</v>
      </c>
      <c r="F208">
        <v>13</v>
      </c>
      <c r="G208">
        <v>13</v>
      </c>
      <c r="H208">
        <v>13</v>
      </c>
      <c r="I208">
        <v>13</v>
      </c>
      <c r="J208">
        <v>13</v>
      </c>
      <c r="K208">
        <v>13</v>
      </c>
      <c r="L208">
        <v>13</v>
      </c>
    </row>
    <row r="209" spans="1:12" x14ac:dyDescent="0.25">
      <c r="A209">
        <v>213</v>
      </c>
      <c r="B209" t="s">
        <v>215</v>
      </c>
      <c r="C209">
        <v>5</v>
      </c>
      <c r="D209">
        <v>5</v>
      </c>
      <c r="E209">
        <v>5</v>
      </c>
      <c r="F209">
        <v>5</v>
      </c>
      <c r="G209">
        <v>5</v>
      </c>
      <c r="H209">
        <v>5</v>
      </c>
      <c r="I209">
        <v>5</v>
      </c>
      <c r="J209">
        <v>5</v>
      </c>
      <c r="K209">
        <v>5</v>
      </c>
      <c r="L209">
        <v>5</v>
      </c>
    </row>
    <row r="210" spans="1:12" x14ac:dyDescent="0.25">
      <c r="A210">
        <v>214</v>
      </c>
      <c r="B210" t="s">
        <v>216</v>
      </c>
      <c r="C210">
        <v>25</v>
      </c>
      <c r="D210">
        <v>25</v>
      </c>
      <c r="E210">
        <v>25</v>
      </c>
      <c r="F210">
        <v>25</v>
      </c>
      <c r="G210">
        <v>25</v>
      </c>
      <c r="H210">
        <v>25</v>
      </c>
      <c r="I210">
        <v>25</v>
      </c>
      <c r="J210">
        <v>25</v>
      </c>
      <c r="K210">
        <v>25</v>
      </c>
      <c r="L210">
        <v>25</v>
      </c>
    </row>
    <row r="211" spans="1:12" x14ac:dyDescent="0.25">
      <c r="A211">
        <v>215</v>
      </c>
      <c r="B211" t="s">
        <v>217</v>
      </c>
      <c r="C211">
        <v>3</v>
      </c>
      <c r="D211">
        <v>3</v>
      </c>
      <c r="E211">
        <v>3</v>
      </c>
      <c r="F211">
        <v>3</v>
      </c>
      <c r="G211">
        <v>3</v>
      </c>
      <c r="H211">
        <v>3</v>
      </c>
      <c r="I211">
        <v>3</v>
      </c>
      <c r="J211">
        <v>3</v>
      </c>
      <c r="K211">
        <v>3</v>
      </c>
      <c r="L211">
        <v>3</v>
      </c>
    </row>
    <row r="212" spans="1:12" x14ac:dyDescent="0.25">
      <c r="A212">
        <v>216</v>
      </c>
      <c r="B212" t="s">
        <v>218</v>
      </c>
      <c r="C212">
        <v>0</v>
      </c>
      <c r="D212">
        <v>0</v>
      </c>
      <c r="E212">
        <v>0</v>
      </c>
      <c r="F212">
        <v>0</v>
      </c>
      <c r="G212">
        <v>0</v>
      </c>
      <c r="H212">
        <v>0</v>
      </c>
      <c r="I212">
        <v>0</v>
      </c>
      <c r="J212">
        <v>0</v>
      </c>
      <c r="K212">
        <v>0</v>
      </c>
      <c r="L212">
        <v>0</v>
      </c>
    </row>
    <row r="213" spans="1:12" x14ac:dyDescent="0.25">
      <c r="A213">
        <v>217</v>
      </c>
      <c r="B213" t="s">
        <v>219</v>
      </c>
      <c r="C213">
        <v>2</v>
      </c>
      <c r="D213">
        <v>2</v>
      </c>
      <c r="E213">
        <v>2</v>
      </c>
      <c r="F213">
        <v>2</v>
      </c>
      <c r="G213">
        <v>2</v>
      </c>
      <c r="H213">
        <v>2</v>
      </c>
      <c r="I213">
        <v>2</v>
      </c>
      <c r="J213">
        <v>2</v>
      </c>
      <c r="K213">
        <v>2</v>
      </c>
      <c r="L213">
        <v>2</v>
      </c>
    </row>
    <row r="214" spans="1:12" x14ac:dyDescent="0.25">
      <c r="A214">
        <v>218</v>
      </c>
      <c r="B214" t="s">
        <v>220</v>
      </c>
      <c r="C214">
        <v>6.25</v>
      </c>
      <c r="D214">
        <v>6.25</v>
      </c>
      <c r="E214">
        <v>6.25</v>
      </c>
      <c r="F214">
        <v>6.25</v>
      </c>
      <c r="G214">
        <v>6.25</v>
      </c>
      <c r="H214">
        <v>6.25</v>
      </c>
      <c r="I214">
        <v>6.25</v>
      </c>
      <c r="J214">
        <v>6.25</v>
      </c>
      <c r="K214">
        <v>6.25</v>
      </c>
      <c r="L214">
        <v>6.25</v>
      </c>
    </row>
    <row r="215" spans="1:12" x14ac:dyDescent="0.25">
      <c r="A215">
        <v>219</v>
      </c>
      <c r="B215" t="s">
        <v>221</v>
      </c>
      <c r="C215">
        <v>3</v>
      </c>
      <c r="D215">
        <v>3</v>
      </c>
      <c r="E215">
        <v>3</v>
      </c>
      <c r="F215">
        <v>3</v>
      </c>
      <c r="G215">
        <v>3</v>
      </c>
      <c r="H215">
        <v>3</v>
      </c>
      <c r="I215">
        <v>3</v>
      </c>
      <c r="J215">
        <v>3</v>
      </c>
      <c r="K215">
        <v>3</v>
      </c>
      <c r="L215">
        <v>3</v>
      </c>
    </row>
    <row r="216" spans="1:12" x14ac:dyDescent="0.25">
      <c r="A216">
        <v>220</v>
      </c>
      <c r="B216" t="s">
        <v>222</v>
      </c>
      <c r="C216">
        <v>5</v>
      </c>
      <c r="D216">
        <v>5</v>
      </c>
      <c r="E216">
        <v>5</v>
      </c>
      <c r="F216">
        <v>5</v>
      </c>
      <c r="G216">
        <v>5</v>
      </c>
      <c r="H216">
        <v>5</v>
      </c>
      <c r="I216">
        <v>5</v>
      </c>
      <c r="J216">
        <v>5</v>
      </c>
      <c r="K216">
        <v>5</v>
      </c>
      <c r="L216">
        <v>5</v>
      </c>
    </row>
    <row r="217" spans="1:12" x14ac:dyDescent="0.25">
      <c r="A217">
        <v>221</v>
      </c>
      <c r="B217" t="s">
        <v>223</v>
      </c>
      <c r="C217">
        <v>19</v>
      </c>
      <c r="D217">
        <v>19</v>
      </c>
      <c r="E217">
        <v>19</v>
      </c>
      <c r="F217">
        <v>19</v>
      </c>
      <c r="G217">
        <v>19</v>
      </c>
      <c r="H217">
        <v>19</v>
      </c>
      <c r="I217">
        <v>19</v>
      </c>
      <c r="J217">
        <v>19</v>
      </c>
      <c r="K217">
        <v>19</v>
      </c>
      <c r="L217">
        <v>19</v>
      </c>
    </row>
    <row r="218" spans="1:12" x14ac:dyDescent="0.25">
      <c r="A218">
        <v>222</v>
      </c>
      <c r="B218" t="s">
        <v>224</v>
      </c>
      <c r="C218">
        <v>0</v>
      </c>
      <c r="D218">
        <v>0</v>
      </c>
      <c r="E218">
        <v>0</v>
      </c>
      <c r="F218">
        <v>0</v>
      </c>
      <c r="G218">
        <v>0</v>
      </c>
      <c r="H218">
        <v>0</v>
      </c>
      <c r="I218">
        <v>0</v>
      </c>
      <c r="J218">
        <v>0</v>
      </c>
      <c r="K218">
        <v>0</v>
      </c>
      <c r="L218">
        <v>0</v>
      </c>
    </row>
    <row r="219" spans="1:12" x14ac:dyDescent="0.25">
      <c r="A219">
        <v>223</v>
      </c>
      <c r="B219" t="s">
        <v>225</v>
      </c>
      <c r="C219">
        <v>0</v>
      </c>
      <c r="D219">
        <v>0</v>
      </c>
      <c r="E219">
        <v>0</v>
      </c>
      <c r="F219">
        <v>0</v>
      </c>
      <c r="G219">
        <v>0</v>
      </c>
      <c r="H219">
        <v>0</v>
      </c>
      <c r="I219">
        <v>0</v>
      </c>
      <c r="J219">
        <v>0</v>
      </c>
      <c r="K219">
        <v>0</v>
      </c>
      <c r="L219">
        <v>0</v>
      </c>
    </row>
    <row r="220" spans="1:12" x14ac:dyDescent="0.25">
      <c r="A220">
        <v>224</v>
      </c>
      <c r="B220" t="s">
        <v>226</v>
      </c>
      <c r="C220">
        <v>6.3</v>
      </c>
      <c r="D220">
        <v>6.3</v>
      </c>
      <c r="E220">
        <v>6.3</v>
      </c>
      <c r="F220">
        <v>6.3</v>
      </c>
      <c r="G220">
        <v>6.3</v>
      </c>
      <c r="H220">
        <v>6.3</v>
      </c>
      <c r="I220">
        <v>6.3</v>
      </c>
      <c r="J220">
        <v>6.3</v>
      </c>
      <c r="K220">
        <v>6.3</v>
      </c>
      <c r="L220">
        <v>6.3</v>
      </c>
    </row>
    <row r="221" spans="1:12" x14ac:dyDescent="0.25">
      <c r="A221">
        <v>225</v>
      </c>
      <c r="B221" t="s">
        <v>227</v>
      </c>
      <c r="C221">
        <v>6.3</v>
      </c>
      <c r="D221">
        <v>6.3</v>
      </c>
      <c r="E221">
        <v>6.3</v>
      </c>
      <c r="F221">
        <v>6.3</v>
      </c>
      <c r="G221">
        <v>6.3</v>
      </c>
      <c r="H221">
        <v>6.3</v>
      </c>
      <c r="I221">
        <v>6.3</v>
      </c>
      <c r="J221">
        <v>6.3</v>
      </c>
      <c r="K221">
        <v>6.3</v>
      </c>
      <c r="L221">
        <v>6.3</v>
      </c>
    </row>
    <row r="222" spans="1:12" x14ac:dyDescent="0.25">
      <c r="A222">
        <v>226</v>
      </c>
      <c r="B222" t="s">
        <v>228</v>
      </c>
      <c r="C222">
        <v>20</v>
      </c>
      <c r="D222">
        <v>20</v>
      </c>
      <c r="E222">
        <v>20</v>
      </c>
      <c r="F222">
        <v>20</v>
      </c>
      <c r="G222">
        <v>20</v>
      </c>
      <c r="H222">
        <v>20</v>
      </c>
      <c r="I222">
        <v>20</v>
      </c>
      <c r="J222">
        <v>20</v>
      </c>
      <c r="K222">
        <v>20</v>
      </c>
      <c r="L222">
        <v>20</v>
      </c>
    </row>
    <row r="223" spans="1:12" x14ac:dyDescent="0.25">
      <c r="A223">
        <v>227</v>
      </c>
      <c r="B223" t="s">
        <v>229</v>
      </c>
      <c r="C223">
        <v>30</v>
      </c>
      <c r="D223">
        <v>30</v>
      </c>
      <c r="E223">
        <v>30</v>
      </c>
      <c r="F223">
        <v>30</v>
      </c>
      <c r="G223">
        <v>30</v>
      </c>
      <c r="H223">
        <v>30</v>
      </c>
      <c r="I223">
        <v>30</v>
      </c>
      <c r="J223">
        <v>30</v>
      </c>
      <c r="K223">
        <v>30</v>
      </c>
      <c r="L223">
        <v>30</v>
      </c>
    </row>
    <row r="224" spans="1:12" x14ac:dyDescent="0.25">
      <c r="A224">
        <v>228</v>
      </c>
      <c r="B224" t="s">
        <v>230</v>
      </c>
      <c r="C224">
        <v>0</v>
      </c>
      <c r="D224">
        <v>0</v>
      </c>
      <c r="E224">
        <v>0</v>
      </c>
      <c r="F224">
        <v>0</v>
      </c>
      <c r="G224">
        <v>0</v>
      </c>
      <c r="H224">
        <v>0</v>
      </c>
      <c r="I224">
        <v>0</v>
      </c>
      <c r="J224">
        <v>0</v>
      </c>
      <c r="K224">
        <v>0</v>
      </c>
      <c r="L224">
        <v>0</v>
      </c>
    </row>
    <row r="225" spans="1:12" x14ac:dyDescent="0.25">
      <c r="A225">
        <v>229</v>
      </c>
      <c r="B225" t="s">
        <v>231</v>
      </c>
      <c r="C225">
        <v>0</v>
      </c>
      <c r="D225">
        <v>0</v>
      </c>
      <c r="E225">
        <v>0</v>
      </c>
      <c r="F225">
        <v>0</v>
      </c>
      <c r="G225">
        <v>0</v>
      </c>
      <c r="H225">
        <v>0</v>
      </c>
      <c r="I225">
        <v>0</v>
      </c>
      <c r="J225">
        <v>0</v>
      </c>
      <c r="K225">
        <v>0</v>
      </c>
      <c r="L225">
        <v>0</v>
      </c>
    </row>
    <row r="226" spans="1:12" x14ac:dyDescent="0.25">
      <c r="A226">
        <v>230</v>
      </c>
      <c r="B226" t="s">
        <v>232</v>
      </c>
      <c r="C226">
        <v>12</v>
      </c>
      <c r="D226">
        <v>12</v>
      </c>
      <c r="E226">
        <v>12</v>
      </c>
      <c r="F226">
        <v>12</v>
      </c>
      <c r="G226">
        <v>12</v>
      </c>
      <c r="H226">
        <v>12</v>
      </c>
      <c r="I226">
        <v>12</v>
      </c>
      <c r="J226">
        <v>12</v>
      </c>
      <c r="K226">
        <v>12</v>
      </c>
      <c r="L226">
        <v>12</v>
      </c>
    </row>
    <row r="227" spans="1:12" x14ac:dyDescent="0.25">
      <c r="A227">
        <v>231</v>
      </c>
      <c r="B227" t="s">
        <v>233</v>
      </c>
      <c r="C227">
        <v>4.5</v>
      </c>
      <c r="D227">
        <v>4.5</v>
      </c>
      <c r="E227">
        <v>4.5</v>
      </c>
      <c r="F227">
        <v>4.5</v>
      </c>
      <c r="G227">
        <v>4.5</v>
      </c>
      <c r="H227">
        <v>4.5</v>
      </c>
      <c r="I227">
        <v>4.5</v>
      </c>
      <c r="J227">
        <v>4.5</v>
      </c>
      <c r="K227">
        <v>4.5</v>
      </c>
      <c r="L227">
        <v>4.5</v>
      </c>
    </row>
    <row r="228" spans="1:12" x14ac:dyDescent="0.25">
      <c r="A228">
        <v>232</v>
      </c>
      <c r="B228" t="s">
        <v>234</v>
      </c>
      <c r="C228">
        <v>15</v>
      </c>
      <c r="D228">
        <v>15</v>
      </c>
      <c r="E228">
        <v>15</v>
      </c>
      <c r="F228">
        <v>15</v>
      </c>
      <c r="G228">
        <v>15</v>
      </c>
      <c r="H228">
        <v>15</v>
      </c>
      <c r="I228">
        <v>15</v>
      </c>
      <c r="J228">
        <v>15</v>
      </c>
      <c r="K228">
        <v>15</v>
      </c>
      <c r="L228">
        <v>15</v>
      </c>
    </row>
    <row r="229" spans="1:12" x14ac:dyDescent="0.25">
      <c r="A229">
        <v>233</v>
      </c>
      <c r="B229" t="s">
        <v>235</v>
      </c>
      <c r="C229">
        <v>15</v>
      </c>
      <c r="D229">
        <v>15</v>
      </c>
      <c r="E229">
        <v>15</v>
      </c>
      <c r="F229">
        <v>15</v>
      </c>
      <c r="G229">
        <v>15</v>
      </c>
      <c r="H229">
        <v>15</v>
      </c>
      <c r="I229">
        <v>15</v>
      </c>
      <c r="J229">
        <v>15</v>
      </c>
      <c r="K229">
        <v>15</v>
      </c>
      <c r="L229">
        <v>15</v>
      </c>
    </row>
    <row r="230" spans="1:12" x14ac:dyDescent="0.25">
      <c r="A230">
        <v>234</v>
      </c>
      <c r="B230" t="s">
        <v>236</v>
      </c>
      <c r="C230">
        <v>3.15</v>
      </c>
      <c r="D230">
        <v>3.15</v>
      </c>
      <c r="E230">
        <v>3.15</v>
      </c>
      <c r="F230">
        <v>3.15</v>
      </c>
      <c r="G230">
        <v>3.15</v>
      </c>
      <c r="H230">
        <v>3.15</v>
      </c>
      <c r="I230">
        <v>3.15</v>
      </c>
      <c r="J230">
        <v>3.15</v>
      </c>
      <c r="K230">
        <v>3.15</v>
      </c>
      <c r="L230">
        <v>3.15</v>
      </c>
    </row>
    <row r="231" spans="1:12" x14ac:dyDescent="0.25">
      <c r="A231">
        <v>235</v>
      </c>
      <c r="B231" t="s">
        <v>237</v>
      </c>
      <c r="C231">
        <v>0</v>
      </c>
      <c r="D231">
        <v>0</v>
      </c>
      <c r="E231">
        <v>0</v>
      </c>
      <c r="F231">
        <v>0</v>
      </c>
      <c r="G231">
        <v>0</v>
      </c>
      <c r="H231">
        <v>0</v>
      </c>
      <c r="I231">
        <v>0</v>
      </c>
      <c r="J231">
        <v>0</v>
      </c>
      <c r="K231">
        <v>0</v>
      </c>
      <c r="L231">
        <v>0</v>
      </c>
    </row>
    <row r="232" spans="1:12" x14ac:dyDescent="0.25">
      <c r="A232">
        <v>236</v>
      </c>
      <c r="B232" t="s">
        <v>238</v>
      </c>
      <c r="C232">
        <v>20</v>
      </c>
      <c r="D232">
        <v>20</v>
      </c>
      <c r="E232">
        <v>20</v>
      </c>
      <c r="F232">
        <v>20</v>
      </c>
      <c r="G232">
        <v>20</v>
      </c>
      <c r="H232">
        <v>20</v>
      </c>
      <c r="I232">
        <v>20</v>
      </c>
      <c r="J232">
        <v>20</v>
      </c>
      <c r="K232">
        <v>20</v>
      </c>
      <c r="L232">
        <v>20</v>
      </c>
    </row>
    <row r="233" spans="1:12" x14ac:dyDescent="0.25">
      <c r="A233">
        <v>237</v>
      </c>
      <c r="B233" t="s">
        <v>239</v>
      </c>
      <c r="C233">
        <v>3</v>
      </c>
      <c r="D233">
        <v>3</v>
      </c>
      <c r="E233">
        <v>3</v>
      </c>
      <c r="F233">
        <v>3</v>
      </c>
      <c r="G233">
        <v>3</v>
      </c>
      <c r="H233">
        <v>3</v>
      </c>
      <c r="I233">
        <v>3</v>
      </c>
      <c r="J233">
        <v>3</v>
      </c>
      <c r="K233">
        <v>3</v>
      </c>
      <c r="L233">
        <v>3</v>
      </c>
    </row>
    <row r="234" spans="1:12" x14ac:dyDescent="0.25">
      <c r="A234">
        <v>238</v>
      </c>
      <c r="B234" t="s">
        <v>240</v>
      </c>
      <c r="C234">
        <v>10</v>
      </c>
      <c r="D234">
        <v>10</v>
      </c>
      <c r="E234">
        <v>10</v>
      </c>
      <c r="F234">
        <v>10</v>
      </c>
      <c r="G234">
        <v>10</v>
      </c>
      <c r="H234">
        <v>10</v>
      </c>
      <c r="I234">
        <v>10</v>
      </c>
      <c r="J234">
        <v>10</v>
      </c>
      <c r="K234">
        <v>10</v>
      </c>
      <c r="L234">
        <v>10</v>
      </c>
    </row>
    <row r="235" spans="1:12" x14ac:dyDescent="0.25">
      <c r="A235">
        <v>239</v>
      </c>
      <c r="B235" t="s">
        <v>241</v>
      </c>
      <c r="C235">
        <v>0</v>
      </c>
      <c r="D235">
        <v>0</v>
      </c>
      <c r="E235">
        <v>0</v>
      </c>
      <c r="F235">
        <v>0</v>
      </c>
      <c r="G235">
        <v>0</v>
      </c>
      <c r="H235">
        <v>0</v>
      </c>
      <c r="I235">
        <v>0</v>
      </c>
      <c r="J235">
        <v>0</v>
      </c>
      <c r="K235">
        <v>0</v>
      </c>
      <c r="L235">
        <v>0</v>
      </c>
    </row>
    <row r="236" spans="1:12" x14ac:dyDescent="0.25">
      <c r="A236">
        <v>240</v>
      </c>
      <c r="B236" t="s">
        <v>242</v>
      </c>
      <c r="C236">
        <v>0</v>
      </c>
      <c r="D236">
        <v>0</v>
      </c>
      <c r="E236">
        <v>0</v>
      </c>
      <c r="F236">
        <v>0</v>
      </c>
      <c r="G236">
        <v>0</v>
      </c>
      <c r="H236">
        <v>0</v>
      </c>
      <c r="I236">
        <v>0</v>
      </c>
      <c r="J236">
        <v>0</v>
      </c>
      <c r="K236">
        <v>0</v>
      </c>
      <c r="L236">
        <v>0</v>
      </c>
    </row>
    <row r="237" spans="1:12" x14ac:dyDescent="0.25">
      <c r="A237">
        <v>241</v>
      </c>
      <c r="B237" t="s">
        <v>243</v>
      </c>
      <c r="C237">
        <v>0</v>
      </c>
      <c r="D237">
        <v>0</v>
      </c>
      <c r="E237">
        <v>0</v>
      </c>
      <c r="F237">
        <v>0</v>
      </c>
      <c r="G237">
        <v>0</v>
      </c>
      <c r="H237">
        <v>0</v>
      </c>
      <c r="I237">
        <v>0</v>
      </c>
      <c r="J237">
        <v>0</v>
      </c>
      <c r="K237">
        <v>0</v>
      </c>
      <c r="L237">
        <v>0</v>
      </c>
    </row>
    <row r="238" spans="1:12" x14ac:dyDescent="0.25">
      <c r="A238">
        <v>242</v>
      </c>
      <c r="B238" t="s">
        <v>244</v>
      </c>
      <c r="C238">
        <v>0</v>
      </c>
      <c r="D238">
        <v>0</v>
      </c>
      <c r="E238">
        <v>0</v>
      </c>
      <c r="F238">
        <v>0</v>
      </c>
      <c r="G238">
        <v>0</v>
      </c>
      <c r="H238">
        <v>0</v>
      </c>
      <c r="I238">
        <v>0</v>
      </c>
      <c r="J238">
        <v>0</v>
      </c>
      <c r="K238">
        <v>0</v>
      </c>
      <c r="L238">
        <v>0</v>
      </c>
    </row>
    <row r="239" spans="1:12" x14ac:dyDescent="0.25">
      <c r="A239">
        <v>243</v>
      </c>
      <c r="B239" t="s">
        <v>245</v>
      </c>
      <c r="C239">
        <v>14</v>
      </c>
      <c r="D239">
        <v>14</v>
      </c>
      <c r="E239">
        <v>14</v>
      </c>
      <c r="F239">
        <v>14</v>
      </c>
      <c r="G239">
        <v>14</v>
      </c>
      <c r="H239">
        <v>14</v>
      </c>
      <c r="I239">
        <v>14</v>
      </c>
      <c r="J239">
        <v>14</v>
      </c>
      <c r="K239">
        <v>14</v>
      </c>
      <c r="L239">
        <v>14</v>
      </c>
    </row>
    <row r="240" spans="1:12" x14ac:dyDescent="0.25">
      <c r="A240">
        <v>244</v>
      </c>
      <c r="B240" t="s">
        <v>246</v>
      </c>
      <c r="C240">
        <v>7.5</v>
      </c>
      <c r="D240">
        <v>7.5</v>
      </c>
      <c r="E240">
        <v>7.5</v>
      </c>
      <c r="F240">
        <v>7.5</v>
      </c>
      <c r="G240">
        <v>7.5</v>
      </c>
      <c r="H240">
        <v>7.5</v>
      </c>
      <c r="I240">
        <v>7.5</v>
      </c>
      <c r="J240">
        <v>7.5</v>
      </c>
      <c r="K240">
        <v>7.5</v>
      </c>
      <c r="L240">
        <v>7.5</v>
      </c>
    </row>
    <row r="241" spans="1:12" x14ac:dyDescent="0.25">
      <c r="A241">
        <v>245</v>
      </c>
      <c r="B241" t="s">
        <v>247</v>
      </c>
      <c r="C241">
        <v>12.5</v>
      </c>
      <c r="D241">
        <v>12.5</v>
      </c>
      <c r="E241">
        <v>12.5</v>
      </c>
      <c r="F241">
        <v>12.5</v>
      </c>
      <c r="G241">
        <v>12.5</v>
      </c>
      <c r="H241">
        <v>12.5</v>
      </c>
      <c r="I241">
        <v>12.5</v>
      </c>
      <c r="J241">
        <v>12.5</v>
      </c>
      <c r="K241">
        <v>12.5</v>
      </c>
      <c r="L241">
        <v>12.5</v>
      </c>
    </row>
    <row r="242" spans="1:12" x14ac:dyDescent="0.25">
      <c r="A242">
        <v>246</v>
      </c>
      <c r="B242" t="s">
        <v>248</v>
      </c>
      <c r="C242">
        <v>22</v>
      </c>
      <c r="D242">
        <v>22</v>
      </c>
      <c r="E242">
        <v>22</v>
      </c>
      <c r="F242">
        <v>22</v>
      </c>
      <c r="G242">
        <v>22</v>
      </c>
      <c r="H242">
        <v>22</v>
      </c>
      <c r="I242">
        <v>22</v>
      </c>
      <c r="J242">
        <v>22</v>
      </c>
      <c r="K242">
        <v>22</v>
      </c>
      <c r="L242">
        <v>22</v>
      </c>
    </row>
    <row r="243" spans="1:12" x14ac:dyDescent="0.25">
      <c r="A243">
        <v>247</v>
      </c>
      <c r="B243" t="s">
        <v>249</v>
      </c>
      <c r="C243">
        <v>0</v>
      </c>
      <c r="D243">
        <v>0</v>
      </c>
      <c r="E243">
        <v>0</v>
      </c>
      <c r="F243">
        <v>0</v>
      </c>
      <c r="G243">
        <v>0</v>
      </c>
      <c r="H243">
        <v>0</v>
      </c>
      <c r="I243">
        <v>0</v>
      </c>
      <c r="J243">
        <v>0</v>
      </c>
      <c r="K243">
        <v>0</v>
      </c>
      <c r="L243">
        <v>0</v>
      </c>
    </row>
    <row r="244" spans="1:12" x14ac:dyDescent="0.25">
      <c r="A244">
        <v>248</v>
      </c>
      <c r="B244" t="s">
        <v>250</v>
      </c>
      <c r="C244">
        <v>20</v>
      </c>
      <c r="D244">
        <v>20</v>
      </c>
      <c r="E244">
        <v>20</v>
      </c>
      <c r="F244">
        <v>20</v>
      </c>
      <c r="G244">
        <v>20</v>
      </c>
      <c r="H244">
        <v>20</v>
      </c>
      <c r="I244">
        <v>20</v>
      </c>
      <c r="J244">
        <v>20</v>
      </c>
      <c r="K244">
        <v>20</v>
      </c>
      <c r="L244">
        <v>20</v>
      </c>
    </row>
    <row r="245" spans="1:12" x14ac:dyDescent="0.25">
      <c r="A245">
        <v>249</v>
      </c>
      <c r="B245" t="s">
        <v>251</v>
      </c>
      <c r="C245">
        <v>10</v>
      </c>
      <c r="D245">
        <v>10</v>
      </c>
      <c r="E245">
        <v>10</v>
      </c>
      <c r="F245">
        <v>10</v>
      </c>
      <c r="G245">
        <v>10</v>
      </c>
      <c r="H245">
        <v>10</v>
      </c>
      <c r="I245">
        <v>10</v>
      </c>
      <c r="J245">
        <v>10</v>
      </c>
      <c r="K245">
        <v>10</v>
      </c>
      <c r="L245">
        <v>10</v>
      </c>
    </row>
    <row r="246" spans="1:12" x14ac:dyDescent="0.25">
      <c r="A246">
        <v>250</v>
      </c>
      <c r="B246" t="s">
        <v>252</v>
      </c>
      <c r="C246">
        <v>21</v>
      </c>
      <c r="D246">
        <v>21</v>
      </c>
      <c r="E246">
        <v>21</v>
      </c>
      <c r="F246">
        <v>21</v>
      </c>
      <c r="G246">
        <v>21</v>
      </c>
      <c r="H246">
        <v>21</v>
      </c>
      <c r="I246">
        <v>21</v>
      </c>
      <c r="J246">
        <v>21</v>
      </c>
      <c r="K246">
        <v>21</v>
      </c>
      <c r="L246">
        <v>21</v>
      </c>
    </row>
    <row r="247" spans="1:12" x14ac:dyDescent="0.25">
      <c r="A247">
        <v>251</v>
      </c>
      <c r="B247" t="s">
        <v>253</v>
      </c>
      <c r="C247">
        <v>50</v>
      </c>
      <c r="D247">
        <v>50</v>
      </c>
      <c r="E247">
        <v>50</v>
      </c>
      <c r="F247">
        <v>50</v>
      </c>
      <c r="G247">
        <v>50</v>
      </c>
      <c r="H247">
        <v>50</v>
      </c>
      <c r="I247">
        <v>50</v>
      </c>
      <c r="J247">
        <v>50</v>
      </c>
      <c r="K247">
        <v>50</v>
      </c>
      <c r="L247">
        <v>50</v>
      </c>
    </row>
    <row r="248" spans="1:12" x14ac:dyDescent="0.25">
      <c r="A248">
        <v>252</v>
      </c>
      <c r="B248" t="s">
        <v>254</v>
      </c>
      <c r="C248">
        <v>15</v>
      </c>
      <c r="D248">
        <v>15</v>
      </c>
      <c r="E248">
        <v>15</v>
      </c>
      <c r="F248">
        <v>15</v>
      </c>
      <c r="G248">
        <v>15</v>
      </c>
      <c r="H248">
        <v>15</v>
      </c>
      <c r="I248">
        <v>15</v>
      </c>
      <c r="J248">
        <v>15</v>
      </c>
      <c r="K248">
        <v>15</v>
      </c>
      <c r="L248">
        <v>15</v>
      </c>
    </row>
    <row r="249" spans="1:12" x14ac:dyDescent="0.25">
      <c r="A249">
        <v>253</v>
      </c>
      <c r="B249" t="s">
        <v>255</v>
      </c>
      <c r="C249" t="s">
        <v>109</v>
      </c>
      <c r="D249" t="s">
        <v>109</v>
      </c>
      <c r="E249" t="s">
        <v>109</v>
      </c>
      <c r="F249" t="s">
        <v>109</v>
      </c>
      <c r="G249" t="s">
        <v>109</v>
      </c>
      <c r="H249" t="s">
        <v>109</v>
      </c>
      <c r="I249" t="s">
        <v>109</v>
      </c>
      <c r="J249" t="s">
        <v>109</v>
      </c>
      <c r="K249" t="s">
        <v>109</v>
      </c>
      <c r="L249" t="s">
        <v>109</v>
      </c>
    </row>
    <row r="250" spans="1:12" x14ac:dyDescent="0.25">
      <c r="A250">
        <v>254</v>
      </c>
      <c r="B250" t="s">
        <v>256</v>
      </c>
      <c r="C250">
        <v>35</v>
      </c>
      <c r="D250">
        <v>35</v>
      </c>
      <c r="E250">
        <v>35</v>
      </c>
      <c r="F250">
        <v>35</v>
      </c>
      <c r="G250">
        <v>35</v>
      </c>
      <c r="H250">
        <v>35</v>
      </c>
      <c r="I250">
        <v>35</v>
      </c>
      <c r="J250">
        <v>35</v>
      </c>
      <c r="K250">
        <v>35</v>
      </c>
      <c r="L250">
        <v>35</v>
      </c>
    </row>
    <row r="251" spans="1:12" x14ac:dyDescent="0.25">
      <c r="A251">
        <v>255</v>
      </c>
      <c r="B251" t="s">
        <v>257</v>
      </c>
      <c r="C251" t="s">
        <v>109</v>
      </c>
      <c r="D251" t="s">
        <v>109</v>
      </c>
      <c r="E251" t="s">
        <v>109</v>
      </c>
      <c r="F251" t="s">
        <v>109</v>
      </c>
      <c r="G251" t="s">
        <v>109</v>
      </c>
      <c r="H251" t="s">
        <v>109</v>
      </c>
      <c r="I251" t="s">
        <v>109</v>
      </c>
      <c r="J251" t="s">
        <v>109</v>
      </c>
      <c r="K251" t="s">
        <v>109</v>
      </c>
      <c r="L251" t="s">
        <v>109</v>
      </c>
    </row>
    <row r="252" spans="1:12" x14ac:dyDescent="0.25">
      <c r="A252">
        <v>256</v>
      </c>
      <c r="B252" t="s">
        <v>258</v>
      </c>
      <c r="C252">
        <v>40</v>
      </c>
      <c r="D252">
        <v>40</v>
      </c>
      <c r="E252">
        <v>40</v>
      </c>
      <c r="F252">
        <v>40</v>
      </c>
      <c r="G252">
        <v>40</v>
      </c>
      <c r="H252">
        <v>40</v>
      </c>
      <c r="I252">
        <v>40</v>
      </c>
      <c r="J252">
        <v>40</v>
      </c>
      <c r="K252">
        <v>40</v>
      </c>
      <c r="L252">
        <v>40</v>
      </c>
    </row>
    <row r="253" spans="1:12" x14ac:dyDescent="0.25">
      <c r="A253">
        <v>257</v>
      </c>
      <c r="B253" t="s">
        <v>259</v>
      </c>
      <c r="C253">
        <v>0</v>
      </c>
      <c r="D253">
        <v>0</v>
      </c>
      <c r="E253">
        <v>0</v>
      </c>
      <c r="F253">
        <v>0</v>
      </c>
      <c r="G253">
        <v>0</v>
      </c>
      <c r="H253">
        <v>0</v>
      </c>
      <c r="I253">
        <v>0</v>
      </c>
      <c r="J253">
        <v>0</v>
      </c>
      <c r="K253">
        <v>0</v>
      </c>
      <c r="L253">
        <v>0</v>
      </c>
    </row>
    <row r="254" spans="1:12" x14ac:dyDescent="0.25">
      <c r="A254">
        <v>258</v>
      </c>
      <c r="B254" t="s">
        <v>260</v>
      </c>
      <c r="C254">
        <v>0</v>
      </c>
      <c r="D254">
        <v>0</v>
      </c>
      <c r="E254">
        <v>0</v>
      </c>
      <c r="F254">
        <v>0</v>
      </c>
      <c r="G254">
        <v>0</v>
      </c>
      <c r="H254">
        <v>0</v>
      </c>
      <c r="I254">
        <v>0</v>
      </c>
      <c r="J254">
        <v>0</v>
      </c>
      <c r="K254">
        <v>0</v>
      </c>
      <c r="L254">
        <v>0</v>
      </c>
    </row>
    <row r="255" spans="1:12" x14ac:dyDescent="0.25">
      <c r="A255">
        <v>259</v>
      </c>
      <c r="B255" t="s">
        <v>261</v>
      </c>
      <c r="C255">
        <v>25</v>
      </c>
      <c r="D255">
        <v>25</v>
      </c>
      <c r="E255">
        <v>25</v>
      </c>
      <c r="F255">
        <v>25</v>
      </c>
      <c r="G255">
        <v>25</v>
      </c>
      <c r="H255">
        <v>25</v>
      </c>
      <c r="I255">
        <v>25</v>
      </c>
      <c r="J255">
        <v>25</v>
      </c>
      <c r="K255">
        <v>25</v>
      </c>
      <c r="L255">
        <v>25</v>
      </c>
    </row>
    <row r="256" spans="1:12" x14ac:dyDescent="0.25">
      <c r="A256">
        <v>260</v>
      </c>
      <c r="B256" t="s">
        <v>262</v>
      </c>
      <c r="C256">
        <v>64</v>
      </c>
      <c r="D256">
        <v>64</v>
      </c>
      <c r="E256">
        <v>64</v>
      </c>
      <c r="F256">
        <v>64</v>
      </c>
      <c r="G256">
        <v>64</v>
      </c>
      <c r="H256">
        <v>64</v>
      </c>
      <c r="I256">
        <v>64</v>
      </c>
      <c r="J256">
        <v>64</v>
      </c>
      <c r="K256">
        <v>64</v>
      </c>
      <c r="L256">
        <v>64</v>
      </c>
    </row>
    <row r="257" spans="1:12" x14ac:dyDescent="0.25">
      <c r="A257">
        <v>261</v>
      </c>
      <c r="B257" t="s">
        <v>263</v>
      </c>
      <c r="C257">
        <v>60</v>
      </c>
      <c r="D257">
        <v>60</v>
      </c>
      <c r="E257">
        <v>60</v>
      </c>
      <c r="F257">
        <v>60</v>
      </c>
      <c r="G257">
        <v>60</v>
      </c>
      <c r="H257">
        <v>60</v>
      </c>
      <c r="I257">
        <v>60</v>
      </c>
      <c r="J257">
        <v>60</v>
      </c>
      <c r="K257">
        <v>60</v>
      </c>
      <c r="L257">
        <v>60</v>
      </c>
    </row>
    <row r="258" spans="1:12" x14ac:dyDescent="0.25">
      <c r="A258">
        <v>262</v>
      </c>
      <c r="B258" t="s">
        <v>264</v>
      </c>
      <c r="C258">
        <v>0</v>
      </c>
      <c r="D258">
        <v>0</v>
      </c>
      <c r="E258">
        <v>0</v>
      </c>
      <c r="F258">
        <v>0</v>
      </c>
      <c r="G258">
        <v>0</v>
      </c>
      <c r="H258">
        <v>0</v>
      </c>
      <c r="I258">
        <v>0</v>
      </c>
      <c r="J258">
        <v>0</v>
      </c>
      <c r="K258">
        <v>0</v>
      </c>
      <c r="L258">
        <v>0</v>
      </c>
    </row>
    <row r="259" spans="1:12" x14ac:dyDescent="0.25">
      <c r="A259">
        <v>263</v>
      </c>
      <c r="B259" t="s">
        <v>265</v>
      </c>
      <c r="C259">
        <v>15</v>
      </c>
      <c r="D259">
        <v>15</v>
      </c>
      <c r="E259">
        <v>15</v>
      </c>
      <c r="F259">
        <v>15</v>
      </c>
      <c r="G259">
        <v>15</v>
      </c>
      <c r="H259">
        <v>15</v>
      </c>
      <c r="I259">
        <v>15</v>
      </c>
      <c r="J259">
        <v>15</v>
      </c>
      <c r="K259">
        <v>15</v>
      </c>
      <c r="L259">
        <v>15</v>
      </c>
    </row>
    <row r="260" spans="1:12" x14ac:dyDescent="0.25">
      <c r="A260">
        <v>264</v>
      </c>
      <c r="B260" t="s">
        <v>266</v>
      </c>
      <c r="C260">
        <v>30</v>
      </c>
      <c r="D260">
        <v>30</v>
      </c>
      <c r="E260">
        <v>30</v>
      </c>
      <c r="F260">
        <v>30</v>
      </c>
      <c r="G260">
        <v>30</v>
      </c>
      <c r="H260">
        <v>30</v>
      </c>
      <c r="I260">
        <v>30</v>
      </c>
      <c r="J260">
        <v>30</v>
      </c>
      <c r="K260">
        <v>30</v>
      </c>
      <c r="L260">
        <v>30</v>
      </c>
    </row>
    <row r="261" spans="1:12" x14ac:dyDescent="0.25">
      <c r="A261">
        <v>265</v>
      </c>
      <c r="B261" t="s">
        <v>267</v>
      </c>
      <c r="C261">
        <v>0</v>
      </c>
      <c r="D261">
        <v>0</v>
      </c>
      <c r="E261">
        <v>0</v>
      </c>
      <c r="F261">
        <v>0</v>
      </c>
      <c r="G261">
        <v>0</v>
      </c>
      <c r="H261">
        <v>0</v>
      </c>
      <c r="I261">
        <v>0</v>
      </c>
      <c r="J261">
        <v>0</v>
      </c>
      <c r="K261">
        <v>0</v>
      </c>
      <c r="L261">
        <v>0</v>
      </c>
    </row>
    <row r="262" spans="1:12" x14ac:dyDescent="0.25">
      <c r="A262">
        <v>266</v>
      </c>
      <c r="B262" t="s">
        <v>268</v>
      </c>
      <c r="C262">
        <v>60</v>
      </c>
      <c r="D262">
        <v>60</v>
      </c>
      <c r="E262">
        <v>60</v>
      </c>
      <c r="F262">
        <v>60</v>
      </c>
      <c r="G262">
        <v>60</v>
      </c>
      <c r="H262">
        <v>60</v>
      </c>
      <c r="I262">
        <v>60</v>
      </c>
      <c r="J262">
        <v>60</v>
      </c>
      <c r="K262">
        <v>60</v>
      </c>
      <c r="L262">
        <v>60</v>
      </c>
    </row>
    <row r="263" spans="1:12" x14ac:dyDescent="0.25">
      <c r="A263">
        <v>267</v>
      </c>
      <c r="B263" t="s">
        <v>269</v>
      </c>
      <c r="C263">
        <v>0</v>
      </c>
      <c r="D263">
        <v>0</v>
      </c>
      <c r="E263">
        <v>0</v>
      </c>
      <c r="F263">
        <v>0</v>
      </c>
      <c r="G263">
        <v>0</v>
      </c>
      <c r="H263">
        <v>0</v>
      </c>
      <c r="I263">
        <v>0</v>
      </c>
      <c r="J263">
        <v>0</v>
      </c>
      <c r="K263">
        <v>0</v>
      </c>
      <c r="L263">
        <v>0</v>
      </c>
    </row>
    <row r="264" spans="1:12" x14ac:dyDescent="0.25">
      <c r="A264">
        <v>268</v>
      </c>
      <c r="B264" t="s">
        <v>270</v>
      </c>
      <c r="C264">
        <v>48</v>
      </c>
      <c r="D264">
        <v>48</v>
      </c>
      <c r="E264">
        <v>48</v>
      </c>
      <c r="F264">
        <v>48</v>
      </c>
      <c r="G264">
        <v>48</v>
      </c>
      <c r="H264">
        <v>48</v>
      </c>
      <c r="I264">
        <v>48</v>
      </c>
      <c r="J264">
        <v>48</v>
      </c>
      <c r="K264">
        <v>48</v>
      </c>
      <c r="L264">
        <v>48</v>
      </c>
    </row>
    <row r="265" spans="1:12" x14ac:dyDescent="0.25">
      <c r="A265">
        <v>269</v>
      </c>
      <c r="B265" t="s">
        <v>271</v>
      </c>
      <c r="C265">
        <v>80</v>
      </c>
      <c r="D265">
        <v>80</v>
      </c>
      <c r="E265">
        <v>80</v>
      </c>
      <c r="F265">
        <v>80</v>
      </c>
      <c r="G265">
        <v>80</v>
      </c>
      <c r="H265">
        <v>80</v>
      </c>
      <c r="I265">
        <v>80</v>
      </c>
      <c r="J265">
        <v>80</v>
      </c>
      <c r="K265">
        <v>80</v>
      </c>
      <c r="L265">
        <v>80</v>
      </c>
    </row>
    <row r="266" spans="1:12" x14ac:dyDescent="0.25">
      <c r="A266">
        <v>270</v>
      </c>
      <c r="B266" t="s">
        <v>272</v>
      </c>
      <c r="C266">
        <v>15</v>
      </c>
      <c r="D266">
        <v>15</v>
      </c>
      <c r="E266">
        <v>15</v>
      </c>
      <c r="F266">
        <v>15</v>
      </c>
      <c r="G266">
        <v>15</v>
      </c>
      <c r="H266">
        <v>15</v>
      </c>
      <c r="I266">
        <v>15</v>
      </c>
      <c r="J266">
        <v>15</v>
      </c>
      <c r="K266">
        <v>15</v>
      </c>
      <c r="L266">
        <v>15</v>
      </c>
    </row>
    <row r="267" spans="1:12" x14ac:dyDescent="0.25">
      <c r="A267">
        <v>271</v>
      </c>
      <c r="B267" t="s">
        <v>273</v>
      </c>
      <c r="C267">
        <v>1</v>
      </c>
      <c r="D267">
        <v>1</v>
      </c>
      <c r="E267">
        <v>1</v>
      </c>
      <c r="F267">
        <v>1</v>
      </c>
      <c r="G267">
        <v>1</v>
      </c>
      <c r="H267">
        <v>1</v>
      </c>
      <c r="I267">
        <v>1</v>
      </c>
      <c r="J267">
        <v>1</v>
      </c>
      <c r="K267">
        <v>1</v>
      </c>
      <c r="L267">
        <v>1</v>
      </c>
    </row>
    <row r="268" spans="1:12" x14ac:dyDescent="0.25">
      <c r="A268">
        <v>272</v>
      </c>
      <c r="B268" t="s">
        <v>274</v>
      </c>
      <c r="C268">
        <v>5</v>
      </c>
      <c r="D268">
        <v>5</v>
      </c>
      <c r="E268">
        <v>5</v>
      </c>
      <c r="F268">
        <v>5</v>
      </c>
      <c r="G268">
        <v>5</v>
      </c>
      <c r="H268">
        <v>5</v>
      </c>
      <c r="I268">
        <v>5</v>
      </c>
      <c r="J268">
        <v>5</v>
      </c>
      <c r="K268">
        <v>5</v>
      </c>
      <c r="L268">
        <v>5</v>
      </c>
    </row>
    <row r="269" spans="1:12" x14ac:dyDescent="0.25">
      <c r="A269">
        <v>273</v>
      </c>
      <c r="B269" t="s">
        <v>275</v>
      </c>
      <c r="C269">
        <v>5</v>
      </c>
      <c r="D269">
        <v>5</v>
      </c>
      <c r="E269">
        <v>5</v>
      </c>
      <c r="F269">
        <v>5</v>
      </c>
      <c r="G269">
        <v>5</v>
      </c>
      <c r="H269">
        <v>5</v>
      </c>
      <c r="I269">
        <v>5</v>
      </c>
      <c r="J269">
        <v>5</v>
      </c>
      <c r="K269">
        <v>5</v>
      </c>
      <c r="L269">
        <v>5</v>
      </c>
    </row>
    <row r="270" spans="1:12" x14ac:dyDescent="0.25">
      <c r="A270">
        <v>274</v>
      </c>
      <c r="B270" t="s">
        <v>276</v>
      </c>
      <c r="C270">
        <v>19</v>
      </c>
      <c r="D270">
        <v>19</v>
      </c>
      <c r="E270">
        <v>19</v>
      </c>
      <c r="F270">
        <v>19</v>
      </c>
      <c r="G270">
        <v>19</v>
      </c>
      <c r="H270">
        <v>19</v>
      </c>
      <c r="I270">
        <v>19</v>
      </c>
      <c r="J270">
        <v>19</v>
      </c>
      <c r="K270">
        <v>19</v>
      </c>
      <c r="L270">
        <v>19</v>
      </c>
    </row>
    <row r="271" spans="1:12" x14ac:dyDescent="0.25">
      <c r="A271">
        <v>275</v>
      </c>
      <c r="B271" t="s">
        <v>277</v>
      </c>
      <c r="C271">
        <v>21</v>
      </c>
      <c r="D271">
        <v>21</v>
      </c>
      <c r="E271">
        <v>21</v>
      </c>
      <c r="F271">
        <v>21</v>
      </c>
      <c r="G271">
        <v>21</v>
      </c>
      <c r="H271">
        <v>21</v>
      </c>
      <c r="I271">
        <v>21</v>
      </c>
      <c r="J271">
        <v>21</v>
      </c>
      <c r="K271">
        <v>21</v>
      </c>
      <c r="L271">
        <v>21</v>
      </c>
    </row>
    <row r="272" spans="1:12" x14ac:dyDescent="0.25">
      <c r="A272">
        <v>276</v>
      </c>
      <c r="B272" t="s">
        <v>278</v>
      </c>
      <c r="C272">
        <v>15</v>
      </c>
      <c r="D272">
        <v>15</v>
      </c>
      <c r="E272">
        <v>15</v>
      </c>
      <c r="F272">
        <v>15</v>
      </c>
      <c r="G272">
        <v>15</v>
      </c>
      <c r="H272">
        <v>15</v>
      </c>
      <c r="I272">
        <v>15</v>
      </c>
      <c r="J272">
        <v>15</v>
      </c>
      <c r="K272">
        <v>15</v>
      </c>
      <c r="L272">
        <v>15</v>
      </c>
    </row>
    <row r="273" spans="1:12" x14ac:dyDescent="0.25">
      <c r="A273">
        <v>277</v>
      </c>
      <c r="B273" t="s">
        <v>279</v>
      </c>
      <c r="C273">
        <v>0</v>
      </c>
      <c r="D273">
        <v>0</v>
      </c>
      <c r="E273">
        <v>0</v>
      </c>
      <c r="F273">
        <v>0</v>
      </c>
      <c r="G273">
        <v>0</v>
      </c>
      <c r="H273">
        <v>0</v>
      </c>
      <c r="I273">
        <v>0</v>
      </c>
      <c r="J273">
        <v>0</v>
      </c>
      <c r="K273">
        <v>0</v>
      </c>
      <c r="L273">
        <v>0</v>
      </c>
    </row>
    <row r="274" spans="1:12" x14ac:dyDescent="0.25">
      <c r="A274">
        <v>278</v>
      </c>
      <c r="B274" t="s">
        <v>280</v>
      </c>
      <c r="C274">
        <v>32</v>
      </c>
      <c r="D274">
        <v>32</v>
      </c>
      <c r="E274">
        <v>32</v>
      </c>
      <c r="F274">
        <v>32</v>
      </c>
      <c r="G274">
        <v>32</v>
      </c>
      <c r="H274">
        <v>32</v>
      </c>
      <c r="I274">
        <v>32</v>
      </c>
      <c r="J274">
        <v>32</v>
      </c>
      <c r="K274">
        <v>32</v>
      </c>
      <c r="L274">
        <v>32</v>
      </c>
    </row>
    <row r="275" spans="1:12" x14ac:dyDescent="0.25">
      <c r="A275">
        <v>279</v>
      </c>
      <c r="B275" t="s">
        <v>281</v>
      </c>
      <c r="C275">
        <v>10</v>
      </c>
      <c r="D275">
        <v>10</v>
      </c>
      <c r="E275">
        <v>10</v>
      </c>
      <c r="F275">
        <v>10</v>
      </c>
      <c r="G275">
        <v>10</v>
      </c>
      <c r="H275">
        <v>10</v>
      </c>
      <c r="I275">
        <v>10</v>
      </c>
      <c r="J275">
        <v>10</v>
      </c>
      <c r="K275">
        <v>10</v>
      </c>
      <c r="L275">
        <v>10</v>
      </c>
    </row>
    <row r="276" spans="1:12" x14ac:dyDescent="0.25">
      <c r="A276">
        <v>280</v>
      </c>
      <c r="B276" t="s">
        <v>282</v>
      </c>
      <c r="C276">
        <v>25</v>
      </c>
      <c r="D276">
        <v>25</v>
      </c>
      <c r="E276">
        <v>25</v>
      </c>
      <c r="F276">
        <v>25</v>
      </c>
      <c r="G276">
        <v>25</v>
      </c>
      <c r="H276">
        <v>25</v>
      </c>
      <c r="I276">
        <v>25</v>
      </c>
      <c r="J276">
        <v>25</v>
      </c>
      <c r="K276">
        <v>25</v>
      </c>
      <c r="L276">
        <v>25</v>
      </c>
    </row>
    <row r="277" spans="1:12" x14ac:dyDescent="0.25">
      <c r="A277">
        <v>281</v>
      </c>
      <c r="B277" t="s">
        <v>283</v>
      </c>
      <c r="C277" t="s">
        <v>109</v>
      </c>
      <c r="D277" t="s">
        <v>109</v>
      </c>
      <c r="E277" t="s">
        <v>109</v>
      </c>
      <c r="F277" t="s">
        <v>109</v>
      </c>
      <c r="G277" t="s">
        <v>109</v>
      </c>
      <c r="H277" t="s">
        <v>109</v>
      </c>
      <c r="I277" t="s">
        <v>109</v>
      </c>
      <c r="J277" t="s">
        <v>109</v>
      </c>
      <c r="K277" t="s">
        <v>109</v>
      </c>
      <c r="L277" t="s">
        <v>109</v>
      </c>
    </row>
    <row r="278" spans="1:12" x14ac:dyDescent="0.25">
      <c r="A278">
        <v>282</v>
      </c>
      <c r="B278" t="s">
        <v>284</v>
      </c>
      <c r="C278">
        <v>8</v>
      </c>
      <c r="D278">
        <v>8</v>
      </c>
      <c r="E278">
        <v>8</v>
      </c>
      <c r="F278">
        <v>8</v>
      </c>
      <c r="G278">
        <v>8</v>
      </c>
      <c r="H278">
        <v>8</v>
      </c>
      <c r="I278">
        <v>8</v>
      </c>
      <c r="J278">
        <v>8</v>
      </c>
      <c r="K278">
        <v>8</v>
      </c>
      <c r="L278">
        <v>8</v>
      </c>
    </row>
    <row r="279" spans="1:12" x14ac:dyDescent="0.25">
      <c r="A279">
        <v>283</v>
      </c>
      <c r="B279" t="s">
        <v>285</v>
      </c>
      <c r="C279">
        <v>5</v>
      </c>
      <c r="D279">
        <v>5</v>
      </c>
      <c r="E279">
        <v>5</v>
      </c>
      <c r="F279">
        <v>5</v>
      </c>
      <c r="G279">
        <v>5</v>
      </c>
      <c r="H279">
        <v>5</v>
      </c>
      <c r="I279">
        <v>5</v>
      </c>
      <c r="J279">
        <v>5</v>
      </c>
      <c r="K279">
        <v>5</v>
      </c>
      <c r="L279">
        <v>5</v>
      </c>
    </row>
    <row r="280" spans="1:12" x14ac:dyDescent="0.25">
      <c r="A280">
        <v>284</v>
      </c>
      <c r="B280" t="s">
        <v>286</v>
      </c>
      <c r="C280">
        <v>15</v>
      </c>
      <c r="D280">
        <v>15</v>
      </c>
      <c r="E280">
        <v>15</v>
      </c>
      <c r="F280">
        <v>15</v>
      </c>
      <c r="G280">
        <v>15</v>
      </c>
      <c r="H280">
        <v>15</v>
      </c>
      <c r="I280">
        <v>15</v>
      </c>
      <c r="J280">
        <v>15</v>
      </c>
      <c r="K280">
        <v>15</v>
      </c>
      <c r="L280">
        <v>15</v>
      </c>
    </row>
    <row r="281" spans="1:12" x14ac:dyDescent="0.25">
      <c r="A281">
        <v>285</v>
      </c>
      <c r="B281" t="s">
        <v>287</v>
      </c>
      <c r="C281">
        <v>6.25</v>
      </c>
      <c r="D281">
        <v>6.25</v>
      </c>
      <c r="E281">
        <v>6.25</v>
      </c>
      <c r="F281">
        <v>6.25</v>
      </c>
      <c r="G281">
        <v>6.25</v>
      </c>
      <c r="H281">
        <v>6.25</v>
      </c>
      <c r="I281">
        <v>6.25</v>
      </c>
      <c r="J281">
        <v>6.25</v>
      </c>
      <c r="K281">
        <v>6.25</v>
      </c>
      <c r="L281">
        <v>6.25</v>
      </c>
    </row>
    <row r="282" spans="1:12" x14ac:dyDescent="0.25">
      <c r="A282">
        <v>286</v>
      </c>
      <c r="B282" t="s">
        <v>288</v>
      </c>
      <c r="C282">
        <v>15</v>
      </c>
      <c r="D282">
        <v>15</v>
      </c>
      <c r="E282">
        <v>15</v>
      </c>
      <c r="F282">
        <v>15</v>
      </c>
      <c r="G282">
        <v>15</v>
      </c>
      <c r="H282">
        <v>15</v>
      </c>
      <c r="I282">
        <v>15</v>
      </c>
      <c r="J282">
        <v>15</v>
      </c>
      <c r="K282">
        <v>15</v>
      </c>
      <c r="L282">
        <v>15</v>
      </c>
    </row>
    <row r="283" spans="1:12" x14ac:dyDescent="0.25">
      <c r="A283">
        <v>287</v>
      </c>
      <c r="B283" t="s">
        <v>289</v>
      </c>
      <c r="C283">
        <v>20</v>
      </c>
      <c r="D283">
        <v>20</v>
      </c>
      <c r="E283">
        <v>20</v>
      </c>
      <c r="F283">
        <v>20</v>
      </c>
      <c r="G283">
        <v>20</v>
      </c>
      <c r="H283">
        <v>20</v>
      </c>
      <c r="I283">
        <v>20</v>
      </c>
      <c r="J283">
        <v>20</v>
      </c>
      <c r="K283">
        <v>20</v>
      </c>
      <c r="L283">
        <v>20</v>
      </c>
    </row>
    <row r="284" spans="1:12" x14ac:dyDescent="0.25">
      <c r="A284">
        <v>288</v>
      </c>
      <c r="B284" t="s">
        <v>290</v>
      </c>
      <c r="C284">
        <v>15</v>
      </c>
      <c r="D284">
        <v>15</v>
      </c>
      <c r="E284">
        <v>15</v>
      </c>
      <c r="F284">
        <v>15</v>
      </c>
      <c r="G284">
        <v>15</v>
      </c>
      <c r="H284">
        <v>15</v>
      </c>
      <c r="I284">
        <v>15</v>
      </c>
      <c r="J284">
        <v>15</v>
      </c>
      <c r="K284">
        <v>15</v>
      </c>
      <c r="L284">
        <v>15</v>
      </c>
    </row>
    <row r="285" spans="1:12" x14ac:dyDescent="0.25">
      <c r="A285">
        <v>289</v>
      </c>
      <c r="B285" t="s">
        <v>291</v>
      </c>
      <c r="C285">
        <v>4</v>
      </c>
      <c r="D285">
        <v>4</v>
      </c>
      <c r="E285">
        <v>4</v>
      </c>
      <c r="F285">
        <v>4</v>
      </c>
      <c r="G285">
        <v>4</v>
      </c>
      <c r="H285">
        <v>4</v>
      </c>
      <c r="I285">
        <v>4</v>
      </c>
      <c r="J285">
        <v>4</v>
      </c>
      <c r="K285">
        <v>4</v>
      </c>
      <c r="L285">
        <v>4</v>
      </c>
    </row>
    <row r="286" spans="1:12" x14ac:dyDescent="0.25">
      <c r="A286">
        <v>290</v>
      </c>
      <c r="B286" t="s">
        <v>292</v>
      </c>
      <c r="C286">
        <v>0</v>
      </c>
      <c r="D286">
        <v>0</v>
      </c>
      <c r="E286">
        <v>0</v>
      </c>
      <c r="F286">
        <v>0</v>
      </c>
      <c r="G286">
        <v>0</v>
      </c>
      <c r="H286">
        <v>0</v>
      </c>
      <c r="I286">
        <v>0</v>
      </c>
      <c r="J286">
        <v>0</v>
      </c>
      <c r="K286">
        <v>0</v>
      </c>
      <c r="L286">
        <v>0</v>
      </c>
    </row>
    <row r="287" spans="1:12" x14ac:dyDescent="0.25">
      <c r="A287">
        <v>291</v>
      </c>
      <c r="B287" t="s">
        <v>293</v>
      </c>
      <c r="C287">
        <v>0</v>
      </c>
      <c r="D287">
        <v>0</v>
      </c>
      <c r="E287">
        <v>0</v>
      </c>
      <c r="F287">
        <v>0</v>
      </c>
      <c r="G287">
        <v>0</v>
      </c>
      <c r="H287">
        <v>0</v>
      </c>
      <c r="I287">
        <v>0</v>
      </c>
      <c r="J287">
        <v>0</v>
      </c>
      <c r="K287">
        <v>0</v>
      </c>
      <c r="L287">
        <v>0</v>
      </c>
    </row>
    <row r="288" spans="1:12" x14ac:dyDescent="0.25">
      <c r="A288">
        <v>292</v>
      </c>
      <c r="B288" t="s">
        <v>294</v>
      </c>
      <c r="C288">
        <v>0</v>
      </c>
      <c r="D288">
        <v>0</v>
      </c>
      <c r="E288">
        <v>0</v>
      </c>
      <c r="F288">
        <v>0</v>
      </c>
      <c r="G288">
        <v>0</v>
      </c>
      <c r="H288">
        <v>0</v>
      </c>
      <c r="I288">
        <v>0</v>
      </c>
      <c r="J288">
        <v>0</v>
      </c>
      <c r="K288">
        <v>0</v>
      </c>
      <c r="L288">
        <v>0</v>
      </c>
    </row>
    <row r="289" spans="1:12" x14ac:dyDescent="0.25">
      <c r="A289">
        <v>293</v>
      </c>
      <c r="B289" t="s">
        <v>295</v>
      </c>
      <c r="C289">
        <v>5</v>
      </c>
      <c r="D289">
        <v>5</v>
      </c>
      <c r="E289">
        <v>5</v>
      </c>
      <c r="F289">
        <v>5</v>
      </c>
      <c r="G289">
        <v>5</v>
      </c>
      <c r="H289">
        <v>5</v>
      </c>
      <c r="I289">
        <v>5</v>
      </c>
      <c r="J289">
        <v>5</v>
      </c>
      <c r="K289">
        <v>5</v>
      </c>
      <c r="L289">
        <v>5</v>
      </c>
    </row>
    <row r="290" spans="1:12" x14ac:dyDescent="0.25">
      <c r="A290">
        <v>294</v>
      </c>
      <c r="B290" t="s">
        <v>296</v>
      </c>
      <c r="C290">
        <v>0</v>
      </c>
      <c r="D290">
        <v>0</v>
      </c>
      <c r="E290">
        <v>0</v>
      </c>
      <c r="F290">
        <v>0</v>
      </c>
      <c r="G290">
        <v>0</v>
      </c>
      <c r="H290">
        <v>0</v>
      </c>
      <c r="I290">
        <v>0</v>
      </c>
      <c r="J290">
        <v>0</v>
      </c>
      <c r="K290">
        <v>0</v>
      </c>
      <c r="L290">
        <v>0</v>
      </c>
    </row>
    <row r="291" spans="1:12" x14ac:dyDescent="0.25">
      <c r="A291">
        <v>295</v>
      </c>
      <c r="B291" t="s">
        <v>297</v>
      </c>
      <c r="C291">
        <v>5</v>
      </c>
      <c r="D291">
        <v>5</v>
      </c>
      <c r="E291">
        <v>5</v>
      </c>
      <c r="F291">
        <v>5</v>
      </c>
      <c r="G291">
        <v>5</v>
      </c>
      <c r="H291">
        <v>5</v>
      </c>
      <c r="I291">
        <v>5</v>
      </c>
      <c r="J291">
        <v>5</v>
      </c>
      <c r="K291">
        <v>5</v>
      </c>
      <c r="L291">
        <v>5</v>
      </c>
    </row>
    <row r="292" spans="1:12" x14ac:dyDescent="0.25">
      <c r="A292">
        <v>296</v>
      </c>
      <c r="B292" t="s">
        <v>298</v>
      </c>
      <c r="C292">
        <v>25</v>
      </c>
      <c r="D292">
        <v>25</v>
      </c>
      <c r="E292">
        <v>25</v>
      </c>
      <c r="F292">
        <v>25</v>
      </c>
      <c r="G292">
        <v>25</v>
      </c>
      <c r="H292">
        <v>25</v>
      </c>
      <c r="I292">
        <v>25</v>
      </c>
      <c r="J292">
        <v>25</v>
      </c>
      <c r="K292">
        <v>25</v>
      </c>
      <c r="L292">
        <v>25</v>
      </c>
    </row>
    <row r="293" spans="1:12" x14ac:dyDescent="0.25">
      <c r="A293">
        <v>297</v>
      </c>
      <c r="B293" t="s">
        <v>299</v>
      </c>
      <c r="C293">
        <v>5</v>
      </c>
      <c r="D293">
        <v>5</v>
      </c>
      <c r="E293">
        <v>5</v>
      </c>
      <c r="F293">
        <v>5</v>
      </c>
      <c r="G293">
        <v>5</v>
      </c>
      <c r="H293">
        <v>5</v>
      </c>
      <c r="I293">
        <v>5</v>
      </c>
      <c r="J293">
        <v>5</v>
      </c>
      <c r="K293">
        <v>5</v>
      </c>
      <c r="L293">
        <v>5</v>
      </c>
    </row>
    <row r="294" spans="1:12" x14ac:dyDescent="0.25">
      <c r="A294">
        <v>298</v>
      </c>
      <c r="B294" t="s">
        <v>300</v>
      </c>
      <c r="C294">
        <v>0</v>
      </c>
      <c r="D294">
        <v>0</v>
      </c>
      <c r="E294">
        <v>0</v>
      </c>
      <c r="F294">
        <v>0</v>
      </c>
      <c r="G294">
        <v>0</v>
      </c>
      <c r="H294">
        <v>0</v>
      </c>
      <c r="I294">
        <v>0</v>
      </c>
      <c r="J294">
        <v>0</v>
      </c>
      <c r="K294">
        <v>0</v>
      </c>
      <c r="L294">
        <v>0</v>
      </c>
    </row>
    <row r="295" spans="1:12" x14ac:dyDescent="0.25">
      <c r="A295">
        <v>299</v>
      </c>
      <c r="B295" t="s">
        <v>301</v>
      </c>
      <c r="C295">
        <v>16</v>
      </c>
      <c r="D295">
        <v>16</v>
      </c>
      <c r="E295">
        <v>16</v>
      </c>
      <c r="F295">
        <v>16</v>
      </c>
      <c r="G295">
        <v>16</v>
      </c>
      <c r="H295">
        <v>16</v>
      </c>
      <c r="I295">
        <v>16</v>
      </c>
      <c r="J295">
        <v>16</v>
      </c>
      <c r="K295">
        <v>16</v>
      </c>
      <c r="L295">
        <v>16</v>
      </c>
    </row>
    <row r="296" spans="1:12" x14ac:dyDescent="0.25">
      <c r="A296">
        <v>300</v>
      </c>
      <c r="B296" t="s">
        <v>302</v>
      </c>
      <c r="C296">
        <v>0</v>
      </c>
      <c r="D296">
        <v>0</v>
      </c>
      <c r="E296">
        <v>0</v>
      </c>
      <c r="F296">
        <v>0</v>
      </c>
      <c r="G296">
        <v>0</v>
      </c>
      <c r="H296">
        <v>0</v>
      </c>
      <c r="I296">
        <v>0</v>
      </c>
      <c r="J296">
        <v>0</v>
      </c>
      <c r="K296">
        <v>0</v>
      </c>
      <c r="L296">
        <v>0</v>
      </c>
    </row>
    <row r="297" spans="1:12" x14ac:dyDescent="0.25">
      <c r="A297">
        <v>301</v>
      </c>
      <c r="B297" t="s">
        <v>303</v>
      </c>
      <c r="C297">
        <v>0</v>
      </c>
      <c r="D297">
        <v>0</v>
      </c>
      <c r="E297">
        <v>0</v>
      </c>
      <c r="F297">
        <v>0</v>
      </c>
      <c r="G297">
        <v>0</v>
      </c>
      <c r="H297">
        <v>0</v>
      </c>
      <c r="I297">
        <v>0</v>
      </c>
      <c r="J297">
        <v>0</v>
      </c>
      <c r="K297">
        <v>0</v>
      </c>
      <c r="L297">
        <v>0</v>
      </c>
    </row>
    <row r="298" spans="1:12" x14ac:dyDescent="0.25">
      <c r="A298">
        <v>302</v>
      </c>
      <c r="B298" t="s">
        <v>304</v>
      </c>
      <c r="C298" t="s">
        <v>109</v>
      </c>
      <c r="D298" t="s">
        <v>109</v>
      </c>
      <c r="E298" t="s">
        <v>109</v>
      </c>
      <c r="F298" t="s">
        <v>109</v>
      </c>
      <c r="G298" t="s">
        <v>109</v>
      </c>
      <c r="H298" t="s">
        <v>109</v>
      </c>
      <c r="I298" t="s">
        <v>109</v>
      </c>
      <c r="J298" t="s">
        <v>109</v>
      </c>
      <c r="K298" t="s">
        <v>109</v>
      </c>
      <c r="L298" t="s">
        <v>109</v>
      </c>
    </row>
    <row r="299" spans="1:12" x14ac:dyDescent="0.25">
      <c r="A299">
        <v>303</v>
      </c>
      <c r="B299" t="s">
        <v>305</v>
      </c>
      <c r="C299">
        <v>3</v>
      </c>
      <c r="D299">
        <v>3</v>
      </c>
      <c r="E299">
        <v>3</v>
      </c>
      <c r="F299">
        <v>3</v>
      </c>
      <c r="G299">
        <v>3</v>
      </c>
      <c r="H299">
        <v>3</v>
      </c>
      <c r="I299">
        <v>3</v>
      </c>
      <c r="J299">
        <v>3</v>
      </c>
      <c r="K299">
        <v>3</v>
      </c>
      <c r="L299">
        <v>3</v>
      </c>
    </row>
    <row r="300" spans="1:12" x14ac:dyDescent="0.25">
      <c r="A300">
        <v>304</v>
      </c>
      <c r="B300" t="s">
        <v>306</v>
      </c>
      <c r="C300">
        <v>0</v>
      </c>
      <c r="D300">
        <v>0</v>
      </c>
      <c r="E300">
        <v>0</v>
      </c>
      <c r="F300">
        <v>0</v>
      </c>
      <c r="G300">
        <v>0</v>
      </c>
      <c r="H300">
        <v>0</v>
      </c>
      <c r="I300">
        <v>0</v>
      </c>
      <c r="J300">
        <v>0</v>
      </c>
      <c r="K300">
        <v>0</v>
      </c>
      <c r="L300">
        <v>0</v>
      </c>
    </row>
    <row r="301" spans="1:12" x14ac:dyDescent="0.25">
      <c r="A301">
        <v>305</v>
      </c>
      <c r="B301" t="s">
        <v>307</v>
      </c>
      <c r="C301">
        <v>0</v>
      </c>
      <c r="D301">
        <v>0</v>
      </c>
      <c r="E301">
        <v>0</v>
      </c>
      <c r="F301">
        <v>0</v>
      </c>
      <c r="G301">
        <v>0</v>
      </c>
      <c r="H301">
        <v>0</v>
      </c>
      <c r="I301">
        <v>0</v>
      </c>
      <c r="J301">
        <v>0</v>
      </c>
      <c r="K301">
        <v>0</v>
      </c>
      <c r="L301">
        <v>0</v>
      </c>
    </row>
    <row r="302" spans="1:12" x14ac:dyDescent="0.25">
      <c r="A302">
        <v>306</v>
      </c>
      <c r="B302" t="s">
        <v>308</v>
      </c>
      <c r="C302" t="s">
        <v>109</v>
      </c>
      <c r="D302" t="s">
        <v>109</v>
      </c>
      <c r="E302" t="s">
        <v>109</v>
      </c>
      <c r="F302" t="s">
        <v>109</v>
      </c>
      <c r="G302" t="s">
        <v>109</v>
      </c>
      <c r="H302" t="s">
        <v>109</v>
      </c>
      <c r="I302" t="s">
        <v>109</v>
      </c>
      <c r="J302" t="s">
        <v>109</v>
      </c>
      <c r="K302" t="s">
        <v>109</v>
      </c>
      <c r="L302" t="s">
        <v>109</v>
      </c>
    </row>
    <row r="303" spans="1:12" x14ac:dyDescent="0.25">
      <c r="A303">
        <v>307</v>
      </c>
      <c r="B303" t="s">
        <v>309</v>
      </c>
      <c r="C303">
        <v>10</v>
      </c>
      <c r="D303">
        <v>10</v>
      </c>
      <c r="E303">
        <v>10</v>
      </c>
      <c r="F303">
        <v>10</v>
      </c>
      <c r="G303">
        <v>10</v>
      </c>
      <c r="H303">
        <v>10</v>
      </c>
      <c r="I303">
        <v>10</v>
      </c>
      <c r="J303">
        <v>10</v>
      </c>
      <c r="K303">
        <v>10</v>
      </c>
      <c r="L303">
        <v>10</v>
      </c>
    </row>
  </sheetData>
  <sheetProtection algorithmName="SHA-512" hashValue="tPDu5yEuDBViMHr/Z3Xv9HjQFFktNcOlpARq/+5+JmrOmj/RTmICUlMhoXXQgI+NKhGmbQPzM7DulgGWgwSNuA==" saltValue="tYXy1g4V1ZQsN8EBrpo3GQ==" spinCount="100000" sheet="1" objects="1" scenarios="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K53"/>
  <sheetViews>
    <sheetView showGridLines="0" topLeftCell="A31" zoomScale="145" zoomScaleNormal="145" workbookViewId="0">
      <selection activeCell="AK41" sqref="AK41: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854</v>
      </c>
      <c r="J3" s="69"/>
      <c r="K3" s="69"/>
      <c r="L3" s="69"/>
      <c r="M3" s="69"/>
      <c r="N3" s="69"/>
      <c r="O3" s="69"/>
      <c r="P3" s="69"/>
      <c r="Q3" s="69"/>
      <c r="R3" s="69"/>
      <c r="S3" s="69"/>
      <c r="V3" s="71" t="s">
        <v>645</v>
      </c>
      <c r="W3" s="69"/>
      <c r="Y3" s="72" t="s">
        <v>846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856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857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34.9</v>
      </c>
      <c r="K26" s="46"/>
      <c r="L26" s="81">
        <v>34.9</v>
      </c>
      <c r="M26" s="46"/>
      <c r="N26" s="81">
        <v>34.9</v>
      </c>
      <c r="O26" s="46"/>
      <c r="P26" s="81">
        <v>34.9</v>
      </c>
      <c r="Q26" s="47"/>
      <c r="R26" s="46"/>
      <c r="S26" s="81">
        <v>34.9</v>
      </c>
      <c r="T26" s="46"/>
      <c r="U26" s="81">
        <v>37.799999999999997</v>
      </c>
      <c r="V26" s="46"/>
      <c r="W26" s="81">
        <v>37.799999999999997</v>
      </c>
      <c r="X26" s="47"/>
      <c r="Y26" s="47"/>
      <c r="Z26" s="47"/>
      <c r="AA26" s="46"/>
      <c r="AB26" s="3">
        <v>37.799999999999997</v>
      </c>
      <c r="AC26" s="50">
        <v>37.799999999999997</v>
      </c>
      <c r="AD26" s="47"/>
      <c r="AE26" s="46"/>
      <c r="AF26" s="4">
        <v>37.799999999999997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18.100000000000001</v>
      </c>
      <c r="K28" s="46"/>
      <c r="L28" s="81">
        <v>18</v>
      </c>
      <c r="M28" s="46"/>
      <c r="N28" s="81">
        <v>18</v>
      </c>
      <c r="O28" s="46"/>
      <c r="P28" s="81">
        <v>18.100000000000001</v>
      </c>
      <c r="Q28" s="47"/>
      <c r="R28" s="46"/>
      <c r="S28" s="81">
        <v>18.5</v>
      </c>
      <c r="T28" s="46"/>
      <c r="U28" s="81">
        <v>12.5</v>
      </c>
      <c r="V28" s="46"/>
      <c r="W28" s="81">
        <v>12.5</v>
      </c>
      <c r="X28" s="47"/>
      <c r="Y28" s="47"/>
      <c r="Z28" s="47"/>
      <c r="AA28" s="46"/>
      <c r="AB28" s="3">
        <v>12.4</v>
      </c>
      <c r="AC28" s="50">
        <v>12.4</v>
      </c>
      <c r="AD28" s="47"/>
      <c r="AE28" s="46"/>
      <c r="AF28" s="4">
        <v>12.4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20</v>
      </c>
      <c r="K32" s="46"/>
      <c r="L32" s="81">
        <v>20</v>
      </c>
      <c r="M32" s="46"/>
      <c r="N32" s="81">
        <v>20</v>
      </c>
      <c r="O32" s="46"/>
      <c r="P32" s="81">
        <v>20</v>
      </c>
      <c r="Q32" s="47"/>
      <c r="R32" s="46"/>
      <c r="S32" s="81">
        <v>20</v>
      </c>
      <c r="T32" s="46"/>
      <c r="U32" s="81">
        <v>21.9</v>
      </c>
      <c r="V32" s="46"/>
      <c r="W32" s="81">
        <v>21.9</v>
      </c>
      <c r="X32" s="47"/>
      <c r="Y32" s="47"/>
      <c r="Z32" s="47"/>
      <c r="AA32" s="46"/>
      <c r="AB32" s="3">
        <v>21.9</v>
      </c>
      <c r="AC32" s="50">
        <v>21.9</v>
      </c>
      <c r="AD32" s="47"/>
      <c r="AE32" s="46"/>
      <c r="AF32" s="4">
        <v>21.9</v>
      </c>
    </row>
    <row r="33" spans="5:37" ht="13.15" customHeight="1" x14ac:dyDescent="0.25">
      <c r="E33" s="51" t="s">
        <v>331</v>
      </c>
      <c r="F33" s="47"/>
      <c r="G33" s="47"/>
      <c r="H33" s="47"/>
      <c r="I33" s="49"/>
      <c r="J33" s="82">
        <v>17.5</v>
      </c>
      <c r="K33" s="46"/>
      <c r="L33" s="82">
        <v>17.399999999999999</v>
      </c>
      <c r="M33" s="46"/>
      <c r="N33" s="82">
        <v>17.399999999999999</v>
      </c>
      <c r="O33" s="46"/>
      <c r="P33" s="82">
        <v>17.5</v>
      </c>
      <c r="Q33" s="47"/>
      <c r="R33" s="46"/>
      <c r="S33" s="82">
        <v>17.899999999999999</v>
      </c>
      <c r="T33" s="46"/>
      <c r="U33" s="82">
        <v>11.7</v>
      </c>
      <c r="V33" s="46"/>
      <c r="W33" s="82">
        <v>11.6</v>
      </c>
      <c r="X33" s="47"/>
      <c r="Y33" s="47"/>
      <c r="Z33" s="47"/>
      <c r="AA33" s="46"/>
      <c r="AB33" s="9">
        <v>11.6</v>
      </c>
      <c r="AC33" s="52">
        <v>11.6</v>
      </c>
      <c r="AD33" s="47"/>
      <c r="AE33" s="46"/>
      <c r="AF33" s="10">
        <v>11.6</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858</v>
      </c>
      <c r="K35" s="46"/>
      <c r="L35" s="80" t="s">
        <v>858</v>
      </c>
      <c r="M35" s="46"/>
      <c r="N35" s="80" t="s">
        <v>858</v>
      </c>
      <c r="O35" s="46"/>
      <c r="P35" s="80" t="s">
        <v>858</v>
      </c>
      <c r="Q35" s="47"/>
      <c r="R35" s="46"/>
      <c r="S35" s="80" t="s">
        <v>858</v>
      </c>
      <c r="T35" s="46"/>
      <c r="U35" s="80" t="s">
        <v>858</v>
      </c>
      <c r="V35" s="46"/>
      <c r="W35" s="80" t="s">
        <v>858</v>
      </c>
      <c r="X35" s="47"/>
      <c r="Y35" s="47"/>
      <c r="Z35" s="47"/>
      <c r="AA35" s="46"/>
      <c r="AB35" s="5" t="s">
        <v>858</v>
      </c>
      <c r="AC35" s="45" t="s">
        <v>858</v>
      </c>
      <c r="AD35" s="47"/>
      <c r="AE35" s="46"/>
      <c r="AF35" s="6" t="s">
        <v>858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12.6</v>
      </c>
      <c r="K43" s="46"/>
      <c r="L43" s="81">
        <v>13.6</v>
      </c>
      <c r="M43" s="46"/>
      <c r="N43" s="81">
        <v>13.6</v>
      </c>
      <c r="O43" s="46"/>
      <c r="P43" s="81">
        <v>13.6</v>
      </c>
      <c r="Q43" s="47"/>
      <c r="R43" s="46"/>
      <c r="S43" s="81">
        <v>13.6</v>
      </c>
      <c r="T43" s="46"/>
      <c r="U43" s="81">
        <v>13.6</v>
      </c>
      <c r="V43" s="46"/>
      <c r="W43" s="81">
        <v>13.6</v>
      </c>
      <c r="X43" s="47"/>
      <c r="Y43" s="47"/>
      <c r="Z43" s="47"/>
      <c r="AA43" s="46"/>
      <c r="AB43" s="3">
        <v>13.6</v>
      </c>
      <c r="AC43" s="50">
        <v>13.6</v>
      </c>
      <c r="AD43" s="47"/>
      <c r="AE43" s="46"/>
      <c r="AF43" s="4">
        <v>13.6</v>
      </c>
      <c r="AK43" s="22"/>
    </row>
    <row r="44" spans="5:37" ht="20.100000000000001" customHeight="1" x14ac:dyDescent="0.25">
      <c r="E44" s="48" t="s">
        <v>310</v>
      </c>
      <c r="F44" s="47"/>
      <c r="G44" s="47"/>
      <c r="H44" s="47"/>
      <c r="I44" s="49"/>
      <c r="J44" s="81">
        <v>6.3</v>
      </c>
      <c r="K44" s="46"/>
      <c r="L44" s="81">
        <v>6.3</v>
      </c>
      <c r="M44" s="46"/>
      <c r="N44" s="81">
        <v>6.3</v>
      </c>
      <c r="O44" s="46"/>
      <c r="P44" s="81">
        <v>6.3</v>
      </c>
      <c r="Q44" s="47"/>
      <c r="R44" s="46"/>
      <c r="S44" s="81">
        <v>6.3</v>
      </c>
      <c r="T44" s="46"/>
      <c r="U44" s="81">
        <v>6.3</v>
      </c>
      <c r="V44" s="46"/>
      <c r="W44" s="81">
        <v>6.3</v>
      </c>
      <c r="X44" s="47"/>
      <c r="Y44" s="47"/>
      <c r="Z44" s="47"/>
      <c r="AA44" s="46"/>
      <c r="AB44" s="3">
        <v>6.3</v>
      </c>
      <c r="AC44" s="50">
        <v>6.3</v>
      </c>
      <c r="AD44" s="47"/>
      <c r="AE44" s="46"/>
      <c r="AF44" s="4">
        <v>6.3</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b7BbQyyDsaJRoKPVEYlE7kdKQTkPtQLfzZZuWqOY4mR7Yp+zp6QxyX+HhKXNkEgiRbxs4yEeJ1fcD4XGe33AA==" saltValue="8gA1NgYMUAPk8xQm48MkN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581A40F-A147-456A-B6DE-5EDFD25E0EB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CANN - Cannonvale (66/11kV)</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K53"/>
  <sheetViews>
    <sheetView showGridLines="0" topLeftCell="A28" zoomScale="145" zoomScaleNormal="145" workbookViewId="0">
      <selection activeCell="AK41" sqref="AK41: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859</v>
      </c>
      <c r="J3" s="69"/>
      <c r="K3" s="69"/>
      <c r="L3" s="69"/>
      <c r="M3" s="69"/>
      <c r="N3" s="69"/>
      <c r="O3" s="69"/>
      <c r="P3" s="69"/>
      <c r="Q3" s="69"/>
      <c r="R3" s="69"/>
      <c r="S3" s="69"/>
      <c r="V3" s="71" t="s">
        <v>645</v>
      </c>
      <c r="W3" s="69"/>
      <c r="Y3" s="72" t="s">
        <v>860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861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862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863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142.80000000000001</v>
      </c>
      <c r="K26" s="46"/>
      <c r="L26" s="81">
        <v>142.80000000000001</v>
      </c>
      <c r="M26" s="46"/>
      <c r="N26" s="81">
        <v>142.80000000000001</v>
      </c>
      <c r="O26" s="46"/>
      <c r="P26" s="81">
        <v>142.80000000000001</v>
      </c>
      <c r="Q26" s="47"/>
      <c r="R26" s="46"/>
      <c r="S26" s="81">
        <v>142.80000000000001</v>
      </c>
      <c r="T26" s="46"/>
      <c r="U26" s="81">
        <v>147.1</v>
      </c>
      <c r="V26" s="46"/>
      <c r="W26" s="81">
        <v>147.1</v>
      </c>
      <c r="X26" s="47"/>
      <c r="Y26" s="47"/>
      <c r="Z26" s="47"/>
      <c r="AA26" s="46"/>
      <c r="AB26" s="3">
        <v>147.1</v>
      </c>
      <c r="AC26" s="50">
        <v>147.1</v>
      </c>
      <c r="AD26" s="47"/>
      <c r="AE26" s="46"/>
      <c r="AF26" s="4">
        <v>147.1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52.7</v>
      </c>
      <c r="K28" s="46"/>
      <c r="L28" s="81">
        <v>51.7</v>
      </c>
      <c r="M28" s="46"/>
      <c r="N28" s="81">
        <v>51.4</v>
      </c>
      <c r="O28" s="46"/>
      <c r="P28" s="81">
        <v>51.5</v>
      </c>
      <c r="Q28" s="47"/>
      <c r="R28" s="46"/>
      <c r="S28" s="81">
        <v>51.9</v>
      </c>
      <c r="T28" s="46"/>
      <c r="U28" s="81">
        <v>35.6</v>
      </c>
      <c r="V28" s="46"/>
      <c r="W28" s="81">
        <v>35.5</v>
      </c>
      <c r="X28" s="47"/>
      <c r="Y28" s="47"/>
      <c r="Z28" s="47"/>
      <c r="AA28" s="46"/>
      <c r="AB28" s="3">
        <v>35.5</v>
      </c>
      <c r="AC28" s="50">
        <v>35.5</v>
      </c>
      <c r="AD28" s="47"/>
      <c r="AE28" s="46"/>
      <c r="AF28" s="4">
        <v>35.6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79.400000000000006</v>
      </c>
      <c r="K32" s="46"/>
      <c r="L32" s="81">
        <v>79.400000000000006</v>
      </c>
      <c r="M32" s="46"/>
      <c r="N32" s="81">
        <v>79.400000000000006</v>
      </c>
      <c r="O32" s="46"/>
      <c r="P32" s="81">
        <v>79.400000000000006</v>
      </c>
      <c r="Q32" s="47"/>
      <c r="R32" s="46"/>
      <c r="S32" s="81">
        <v>79.400000000000006</v>
      </c>
      <c r="T32" s="46"/>
      <c r="U32" s="81">
        <v>81.099999999999994</v>
      </c>
      <c r="V32" s="46"/>
      <c r="W32" s="81">
        <v>81.099999999999994</v>
      </c>
      <c r="X32" s="47"/>
      <c r="Y32" s="47"/>
      <c r="Z32" s="47"/>
      <c r="AA32" s="46"/>
      <c r="AB32" s="3">
        <v>81.099999999999994</v>
      </c>
      <c r="AC32" s="50">
        <v>81.099999999999994</v>
      </c>
      <c r="AD32" s="47"/>
      <c r="AE32" s="46"/>
      <c r="AF32" s="4">
        <v>81.099999999999994</v>
      </c>
    </row>
    <row r="33" spans="5:37" ht="13.15" customHeight="1" x14ac:dyDescent="0.25">
      <c r="E33" s="51" t="s">
        <v>331</v>
      </c>
      <c r="F33" s="47"/>
      <c r="G33" s="47"/>
      <c r="H33" s="47"/>
      <c r="I33" s="49"/>
      <c r="J33" s="82">
        <v>50.6</v>
      </c>
      <c r="K33" s="46"/>
      <c r="L33" s="82">
        <v>49.6</v>
      </c>
      <c r="M33" s="46"/>
      <c r="N33" s="82">
        <v>49.3</v>
      </c>
      <c r="O33" s="46"/>
      <c r="P33" s="82">
        <v>49.4</v>
      </c>
      <c r="Q33" s="47"/>
      <c r="R33" s="46"/>
      <c r="S33" s="82">
        <v>49.8</v>
      </c>
      <c r="T33" s="46"/>
      <c r="U33" s="82">
        <v>34.6</v>
      </c>
      <c r="V33" s="46"/>
      <c r="W33" s="82">
        <v>34.5</v>
      </c>
      <c r="X33" s="47"/>
      <c r="Y33" s="47"/>
      <c r="Z33" s="47"/>
      <c r="AA33" s="46"/>
      <c r="AB33" s="9">
        <v>34.5</v>
      </c>
      <c r="AC33" s="52">
        <v>34.5</v>
      </c>
      <c r="AD33" s="47"/>
      <c r="AE33" s="46"/>
      <c r="AF33" s="10">
        <v>34.6</v>
      </c>
    </row>
    <row r="34" spans="5:37" ht="20.25" customHeight="1" x14ac:dyDescent="0.25">
      <c r="E34" s="48" t="s">
        <v>662</v>
      </c>
      <c r="F34" s="47"/>
      <c r="G34" s="47"/>
      <c r="H34" s="47"/>
      <c r="I34" s="49"/>
      <c r="J34" s="80">
        <v>2.5</v>
      </c>
      <c r="K34" s="46"/>
      <c r="L34" s="80">
        <v>2.5</v>
      </c>
      <c r="M34" s="46"/>
      <c r="N34" s="80">
        <v>2.5</v>
      </c>
      <c r="O34" s="46"/>
      <c r="P34" s="80">
        <v>2.5</v>
      </c>
      <c r="Q34" s="47"/>
      <c r="R34" s="46"/>
      <c r="S34" s="80">
        <v>2.5</v>
      </c>
      <c r="T34" s="46"/>
      <c r="U34" s="80">
        <v>1.7</v>
      </c>
      <c r="V34" s="46"/>
      <c r="W34" s="80">
        <v>1.7</v>
      </c>
      <c r="X34" s="47"/>
      <c r="Y34" s="47"/>
      <c r="Z34" s="47"/>
      <c r="AA34" s="46"/>
      <c r="AB34" s="5">
        <v>1.7</v>
      </c>
      <c r="AC34" s="45">
        <v>1.7</v>
      </c>
      <c r="AD34" s="47"/>
      <c r="AE34" s="46"/>
      <c r="AF34" s="6">
        <v>1.7</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100</v>
      </c>
      <c r="K43" s="46"/>
      <c r="L43" s="81">
        <v>100</v>
      </c>
      <c r="M43" s="46"/>
      <c r="N43" s="81">
        <v>100</v>
      </c>
      <c r="O43" s="46"/>
      <c r="P43" s="81">
        <v>100</v>
      </c>
      <c r="Q43" s="47"/>
      <c r="R43" s="46"/>
      <c r="S43" s="81">
        <v>100</v>
      </c>
      <c r="T43" s="46"/>
      <c r="U43" s="81">
        <v>100</v>
      </c>
      <c r="V43" s="46"/>
      <c r="W43" s="81">
        <v>100</v>
      </c>
      <c r="X43" s="47"/>
      <c r="Y43" s="47"/>
      <c r="Z43" s="47"/>
      <c r="AA43" s="46"/>
      <c r="AB43" s="3">
        <v>100</v>
      </c>
      <c r="AC43" s="50">
        <v>100</v>
      </c>
      <c r="AD43" s="47"/>
      <c r="AE43" s="46"/>
      <c r="AF43" s="4">
        <v>100</v>
      </c>
      <c r="AK43" s="22"/>
    </row>
    <row r="44" spans="5:37" ht="20.100000000000001" customHeight="1" x14ac:dyDescent="0.25">
      <c r="E44" s="48" t="s">
        <v>310</v>
      </c>
      <c r="F44" s="47"/>
      <c r="G44" s="47"/>
      <c r="H44" s="47"/>
      <c r="I44" s="49"/>
      <c r="J44" s="81">
        <v>50</v>
      </c>
      <c r="K44" s="46"/>
      <c r="L44" s="81">
        <v>50</v>
      </c>
      <c r="M44" s="46"/>
      <c r="N44" s="81">
        <v>50</v>
      </c>
      <c r="O44" s="46"/>
      <c r="P44" s="81">
        <v>50</v>
      </c>
      <c r="Q44" s="47"/>
      <c r="R44" s="46"/>
      <c r="S44" s="81">
        <v>50</v>
      </c>
      <c r="T44" s="46"/>
      <c r="U44" s="81">
        <v>50</v>
      </c>
      <c r="V44" s="46"/>
      <c r="W44" s="81">
        <v>50</v>
      </c>
      <c r="X44" s="47"/>
      <c r="Y44" s="47"/>
      <c r="Z44" s="47"/>
      <c r="AA44" s="46"/>
      <c r="AB44" s="3">
        <v>50</v>
      </c>
      <c r="AC44" s="50">
        <v>50</v>
      </c>
      <c r="AD44" s="47"/>
      <c r="AE44" s="46"/>
      <c r="AF44" s="4">
        <v>50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d13B9vDs4sseN5t6tPPwj2IJaZRO3rhjVYP2DAEPb0NAA1TZqmKEWVS7Gei6KBCT4Ln3L87JnJIrGUUobEVqg==" saltValue="hdCnGt136pxyh7lFdRV6f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AD4C35B-400C-4068-B327-89A00E78F4AA}"/>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CANO - Cairns North (132/22kV)</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J53"/>
  <sheetViews>
    <sheetView showGridLines="0" topLeftCell="A28"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865</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868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869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v>
      </c>
      <c r="K26" s="46"/>
      <c r="L26" s="81">
        <v>1</v>
      </c>
      <c r="M26" s="46"/>
      <c r="N26" s="81">
        <v>1</v>
      </c>
      <c r="O26" s="46"/>
      <c r="P26" s="81">
        <v>1</v>
      </c>
      <c r="Q26" s="47"/>
      <c r="R26" s="46"/>
      <c r="S26" s="81">
        <v>1</v>
      </c>
      <c r="T26" s="46"/>
      <c r="U26" s="81">
        <v>1.1000000000000001</v>
      </c>
      <c r="V26" s="46"/>
      <c r="W26" s="81">
        <v>1.1000000000000001</v>
      </c>
      <c r="X26" s="47"/>
      <c r="Y26" s="47"/>
      <c r="Z26" s="47"/>
      <c r="AA26" s="46"/>
      <c r="AB26" s="3">
        <v>1.1000000000000001</v>
      </c>
      <c r="AC26" s="50">
        <v>1.1000000000000001</v>
      </c>
      <c r="AD26" s="47"/>
      <c r="AE26" s="46"/>
      <c r="AF26" s="4">
        <v>1.1000000000000001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0.7</v>
      </c>
      <c r="K28" s="46"/>
      <c r="L28" s="81">
        <v>0.7</v>
      </c>
      <c r="M28" s="46"/>
      <c r="N28" s="81">
        <v>0.7</v>
      </c>
      <c r="O28" s="46"/>
      <c r="P28" s="81">
        <v>0.7</v>
      </c>
      <c r="Q28" s="47"/>
      <c r="R28" s="46"/>
      <c r="S28" s="81">
        <v>0.7</v>
      </c>
      <c r="T28" s="46"/>
      <c r="U28" s="81">
        <v>0.7</v>
      </c>
      <c r="V28" s="46"/>
      <c r="W28" s="81">
        <v>0.7</v>
      </c>
      <c r="X28" s="47"/>
      <c r="Y28" s="47"/>
      <c r="Z28" s="47"/>
      <c r="AA28" s="46"/>
      <c r="AB28" s="3">
        <v>0.7</v>
      </c>
      <c r="AC28" s="50">
        <v>0.7</v>
      </c>
      <c r="AD28" s="47"/>
      <c r="AE28" s="46"/>
      <c r="AF28" s="4">
        <v>0.7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v>
      </c>
      <c r="K31" s="46"/>
      <c r="L31" s="83">
        <v>0.97</v>
      </c>
      <c r="M31" s="46"/>
      <c r="N31" s="83">
        <v>0.97</v>
      </c>
      <c r="O31" s="46"/>
      <c r="P31" s="83">
        <v>0.97</v>
      </c>
      <c r="Q31" s="47"/>
      <c r="R31" s="46"/>
      <c r="S31" s="83">
        <v>0.97</v>
      </c>
      <c r="T31" s="46"/>
      <c r="U31" s="83">
        <v>0.96599999999999997</v>
      </c>
      <c r="V31" s="46"/>
      <c r="W31" s="83">
        <v>0.96599999999999997</v>
      </c>
      <c r="X31" s="47"/>
      <c r="Y31" s="47"/>
      <c r="Z31" s="47"/>
      <c r="AA31" s="46"/>
      <c r="AB31" s="7">
        <v>0.96599999999999997</v>
      </c>
      <c r="AC31" s="53">
        <v>0.96599999999999997</v>
      </c>
      <c r="AD31" s="47"/>
      <c r="AE31" s="46"/>
      <c r="AF31" s="8">
        <v>0.96599999999999997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0.7</v>
      </c>
      <c r="K33" s="46"/>
      <c r="L33" s="82">
        <v>0.7</v>
      </c>
      <c r="M33" s="46"/>
      <c r="N33" s="82">
        <v>0.7</v>
      </c>
      <c r="O33" s="46"/>
      <c r="P33" s="82">
        <v>0.7</v>
      </c>
      <c r="Q33" s="47"/>
      <c r="R33" s="46"/>
      <c r="S33" s="82">
        <v>0.7</v>
      </c>
      <c r="T33" s="46"/>
      <c r="U33" s="82">
        <v>0.7</v>
      </c>
      <c r="V33" s="46"/>
      <c r="W33" s="82">
        <v>0.7</v>
      </c>
      <c r="X33" s="47"/>
      <c r="Y33" s="47"/>
      <c r="Z33" s="47"/>
      <c r="AA33" s="46"/>
      <c r="AB33" s="9">
        <v>0.7</v>
      </c>
      <c r="AC33" s="52">
        <v>0.7</v>
      </c>
      <c r="AD33" s="47"/>
      <c r="AE33" s="46"/>
      <c r="AF33" s="10">
        <v>0.7</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2" ht="13.15" customHeight="1" x14ac:dyDescent="0.25">
      <c r="E36" s="48" t="s">
        <v>337</v>
      </c>
      <c r="F36" s="47"/>
      <c r="G36" s="47"/>
      <c r="H36" s="47"/>
      <c r="I36" s="49"/>
      <c r="J36" s="81">
        <v>0.7</v>
      </c>
      <c r="K36" s="46"/>
      <c r="L36" s="81">
        <v>0.7</v>
      </c>
      <c r="M36" s="46"/>
      <c r="N36" s="81">
        <v>0.7</v>
      </c>
      <c r="O36" s="46"/>
      <c r="P36" s="81">
        <v>0.7</v>
      </c>
      <c r="Q36" s="47"/>
      <c r="R36" s="46"/>
      <c r="S36" s="81">
        <v>0.7</v>
      </c>
      <c r="T36" s="46"/>
      <c r="U36" s="81">
        <v>0.7</v>
      </c>
      <c r="V36" s="46"/>
      <c r="W36" s="81">
        <v>0.7</v>
      </c>
      <c r="X36" s="47"/>
      <c r="Y36" s="47"/>
      <c r="Z36" s="47"/>
      <c r="AA36" s="46"/>
      <c r="AB36" s="3">
        <v>0.7</v>
      </c>
      <c r="AC36" s="50">
        <v>0.7</v>
      </c>
      <c r="AD36" s="47"/>
      <c r="AE36" s="46"/>
      <c r="AF36" s="4">
        <v>0.7</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1b7Yp2JCz3BLXtrPXuKlKxGzrf5qrDsi83pPE+DQDlkl1gysIVFgK92yXyfdYodTSogJkgr/IDBmPf7eq/KMw==" saltValue="SfXMfCQ59s7Ih7SVcHurY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988B287-B239-4EB9-9D63-E9E58B05503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CARI - Cape River (66/11kV)</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AK53"/>
  <sheetViews>
    <sheetView showGridLines="0" topLeftCell="A28" zoomScale="130" zoomScaleNormal="130" workbookViewId="0">
      <selection activeCell="AK42" sqref="AK42:AM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870</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1.3</v>
      </c>
      <c r="K26" s="46"/>
      <c r="L26" s="81">
        <v>1.3</v>
      </c>
      <c r="M26" s="46"/>
      <c r="N26" s="81">
        <v>1.3</v>
      </c>
      <c r="O26" s="46"/>
      <c r="P26" s="81">
        <v>1.3</v>
      </c>
      <c r="Q26" s="47"/>
      <c r="R26" s="46"/>
      <c r="S26" s="81">
        <v>1.3</v>
      </c>
      <c r="T26" s="46"/>
      <c r="U26" s="81">
        <v>1.4</v>
      </c>
      <c r="V26" s="46"/>
      <c r="W26" s="81">
        <v>1.4</v>
      </c>
      <c r="X26" s="47"/>
      <c r="Y26" s="47"/>
      <c r="Z26" s="47"/>
      <c r="AA26" s="46"/>
      <c r="AB26" s="3">
        <v>1.4</v>
      </c>
      <c r="AC26" s="50">
        <v>1.4</v>
      </c>
      <c r="AD26" s="47"/>
      <c r="AE26" s="46"/>
      <c r="AF26" s="4">
        <v>1.4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v>
      </c>
      <c r="K28" s="46"/>
      <c r="L28" s="81">
        <v>1</v>
      </c>
      <c r="M28" s="46"/>
      <c r="N28" s="81">
        <v>1</v>
      </c>
      <c r="O28" s="46"/>
      <c r="P28" s="81">
        <v>1</v>
      </c>
      <c r="Q28" s="47"/>
      <c r="R28" s="46"/>
      <c r="S28" s="81">
        <v>1</v>
      </c>
      <c r="T28" s="46"/>
      <c r="U28" s="81">
        <v>0.4</v>
      </c>
      <c r="V28" s="46"/>
      <c r="W28" s="81">
        <v>0.8</v>
      </c>
      <c r="X28" s="47"/>
      <c r="Y28" s="47"/>
      <c r="Z28" s="47"/>
      <c r="AA28" s="46"/>
      <c r="AB28" s="3">
        <v>0.8</v>
      </c>
      <c r="AC28" s="50">
        <v>0.8</v>
      </c>
      <c r="AD28" s="47"/>
      <c r="AE28" s="46"/>
      <c r="AF28" s="4">
        <v>0.8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0.95499999999999996</v>
      </c>
      <c r="K31" s="46"/>
      <c r="L31" s="83">
        <v>0.95499999999999996</v>
      </c>
      <c r="M31" s="46"/>
      <c r="N31" s="83">
        <v>0.95499999999999996</v>
      </c>
      <c r="O31" s="46"/>
      <c r="P31" s="83">
        <v>0.95499999999999996</v>
      </c>
      <c r="Q31" s="47"/>
      <c r="R31" s="46"/>
      <c r="S31" s="83">
        <v>0.95499999999999996</v>
      </c>
      <c r="T31" s="46"/>
      <c r="U31" s="83">
        <v>0.995</v>
      </c>
      <c r="V31" s="46"/>
      <c r="W31" s="83">
        <v>0.995</v>
      </c>
      <c r="X31" s="47"/>
      <c r="Y31" s="47"/>
      <c r="Z31" s="47"/>
      <c r="AA31" s="46"/>
      <c r="AB31" s="7">
        <v>0.995</v>
      </c>
      <c r="AC31" s="53">
        <v>0.995</v>
      </c>
      <c r="AD31" s="47"/>
      <c r="AE31" s="46"/>
      <c r="AF31" s="8">
        <v>0.995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0.9</v>
      </c>
      <c r="K33" s="46"/>
      <c r="L33" s="82">
        <v>0.9</v>
      </c>
      <c r="M33" s="46"/>
      <c r="N33" s="82">
        <v>0.9</v>
      </c>
      <c r="O33" s="46"/>
      <c r="P33" s="82">
        <v>0.9</v>
      </c>
      <c r="Q33" s="47"/>
      <c r="R33" s="46"/>
      <c r="S33" s="82">
        <v>0.9</v>
      </c>
      <c r="T33" s="46"/>
      <c r="U33" s="82">
        <v>0.4</v>
      </c>
      <c r="V33" s="46"/>
      <c r="W33" s="82">
        <v>0.8</v>
      </c>
      <c r="X33" s="47"/>
      <c r="Y33" s="47"/>
      <c r="Z33" s="47"/>
      <c r="AA33" s="46"/>
      <c r="AB33" s="9">
        <v>0.8</v>
      </c>
      <c r="AC33" s="52">
        <v>0.8</v>
      </c>
      <c r="AD33" s="47"/>
      <c r="AE33" s="46"/>
      <c r="AF33" s="10">
        <v>0.8</v>
      </c>
    </row>
    <row r="34" spans="5:37"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7"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7" ht="13.15" customHeight="1" x14ac:dyDescent="0.25">
      <c r="E36" s="48" t="s">
        <v>337</v>
      </c>
      <c r="F36" s="47"/>
      <c r="G36" s="47"/>
      <c r="H36" s="47"/>
      <c r="I36" s="49"/>
      <c r="J36" s="81">
        <v>0.9</v>
      </c>
      <c r="K36" s="46"/>
      <c r="L36" s="81">
        <v>0.9</v>
      </c>
      <c r="M36" s="46"/>
      <c r="N36" s="81">
        <v>0.9</v>
      </c>
      <c r="O36" s="46"/>
      <c r="P36" s="81">
        <v>0.9</v>
      </c>
      <c r="Q36" s="47"/>
      <c r="R36" s="46"/>
      <c r="S36" s="81">
        <v>0.9</v>
      </c>
      <c r="T36" s="46"/>
      <c r="U36" s="81">
        <v>0.4</v>
      </c>
      <c r="V36" s="46"/>
      <c r="W36" s="81">
        <v>0.8</v>
      </c>
      <c r="X36" s="47"/>
      <c r="Y36" s="47"/>
      <c r="Z36" s="47"/>
      <c r="AA36" s="46"/>
      <c r="AB36" s="3">
        <v>0.8</v>
      </c>
      <c r="AC36" s="50">
        <v>0.8</v>
      </c>
      <c r="AD36" s="47"/>
      <c r="AE36" s="46"/>
      <c r="AF36" s="4">
        <v>0.8</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0.1</v>
      </c>
      <c r="K39" s="46"/>
      <c r="L39" s="81">
        <v>0.1</v>
      </c>
      <c r="M39" s="46"/>
      <c r="N39" s="81">
        <v>0.1</v>
      </c>
      <c r="O39" s="46"/>
      <c r="P39" s="81">
        <v>0.1</v>
      </c>
      <c r="Q39" s="47"/>
      <c r="R39" s="46"/>
      <c r="S39" s="81">
        <v>0.1</v>
      </c>
      <c r="T39" s="46"/>
      <c r="U39" s="81">
        <v>0.1</v>
      </c>
      <c r="V39" s="46"/>
      <c r="W39" s="81">
        <v>0.1</v>
      </c>
      <c r="X39" s="47"/>
      <c r="Y39" s="47"/>
      <c r="Z39" s="47"/>
      <c r="AA39" s="46"/>
      <c r="AB39" s="3">
        <v>0.1</v>
      </c>
      <c r="AC39" s="50">
        <v>0.1</v>
      </c>
      <c r="AD39" s="47"/>
      <c r="AE39" s="46"/>
      <c r="AF39" s="4">
        <v>0.1</v>
      </c>
    </row>
    <row r="40" spans="5:37"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MxLDnuxEJ+MSX+W0GFG8IXDQ9RBt1koCqAUSwD6bmmROJbiwoGP2aOpeRxc2wetl3lRV4nzHOrt8nMTOTlKvA==" saltValue="uVn7XErnGFotbm6sSTBE5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0BBE786-1EDF-4F3A-9639-B5F52BDC188E}"/>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CARM - Carmila (33/11kV)</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K53"/>
  <sheetViews>
    <sheetView showGridLines="0" topLeftCell="A31" zoomScale="175" zoomScaleNormal="17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875</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877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878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46.3</v>
      </c>
      <c r="K26" s="46"/>
      <c r="L26" s="81">
        <v>46.3</v>
      </c>
      <c r="M26" s="46"/>
      <c r="N26" s="81">
        <v>46.3</v>
      </c>
      <c r="O26" s="46"/>
      <c r="P26" s="81">
        <v>46.3</v>
      </c>
      <c r="Q26" s="47"/>
      <c r="R26" s="46"/>
      <c r="S26" s="81">
        <v>46.3</v>
      </c>
      <c r="T26" s="46"/>
      <c r="U26" s="81">
        <v>54.2</v>
      </c>
      <c r="V26" s="46"/>
      <c r="W26" s="81">
        <v>54.2</v>
      </c>
      <c r="X26" s="47"/>
      <c r="Y26" s="47"/>
      <c r="Z26" s="47"/>
      <c r="AA26" s="46"/>
      <c r="AB26" s="3">
        <v>54.2</v>
      </c>
      <c r="AC26" s="50">
        <v>54.2</v>
      </c>
      <c r="AD26" s="47"/>
      <c r="AE26" s="46"/>
      <c r="AF26" s="4">
        <v>54.2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22.6</v>
      </c>
      <c r="K28" s="46"/>
      <c r="L28" s="81">
        <v>22.3</v>
      </c>
      <c r="M28" s="46"/>
      <c r="N28" s="81">
        <v>22.2</v>
      </c>
      <c r="O28" s="46"/>
      <c r="P28" s="81">
        <v>22.2</v>
      </c>
      <c r="Q28" s="47"/>
      <c r="R28" s="46"/>
      <c r="S28" s="81">
        <v>22.4</v>
      </c>
      <c r="T28" s="46"/>
      <c r="U28" s="81">
        <v>14.8</v>
      </c>
      <c r="V28" s="46"/>
      <c r="W28" s="81">
        <v>14.6</v>
      </c>
      <c r="X28" s="47"/>
      <c r="Y28" s="47"/>
      <c r="Z28" s="47"/>
      <c r="AA28" s="46"/>
      <c r="AB28" s="3">
        <v>14.4</v>
      </c>
      <c r="AC28" s="50">
        <v>14.3</v>
      </c>
      <c r="AD28" s="47"/>
      <c r="AE28" s="46"/>
      <c r="AF28" s="4">
        <v>14.3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0.98499999999999999</v>
      </c>
      <c r="K31" s="46"/>
      <c r="L31" s="83">
        <v>0.98499999999999999</v>
      </c>
      <c r="M31" s="46"/>
      <c r="N31" s="83">
        <v>0.98499999999999999</v>
      </c>
      <c r="O31" s="46"/>
      <c r="P31" s="83">
        <v>0.98499999999999999</v>
      </c>
      <c r="Q31" s="47"/>
      <c r="R31" s="46"/>
      <c r="S31" s="83">
        <v>0.98499999999999999</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E32" s="48" t="s">
        <v>329</v>
      </c>
      <c r="F32" s="47"/>
      <c r="G32" s="47"/>
      <c r="H32" s="47"/>
      <c r="I32" s="49"/>
      <c r="J32" s="81">
        <v>26.9</v>
      </c>
      <c r="K32" s="46"/>
      <c r="L32" s="81">
        <v>26.9</v>
      </c>
      <c r="M32" s="46"/>
      <c r="N32" s="81">
        <v>26.9</v>
      </c>
      <c r="O32" s="46"/>
      <c r="P32" s="81">
        <v>26.9</v>
      </c>
      <c r="Q32" s="47"/>
      <c r="R32" s="46"/>
      <c r="S32" s="81">
        <v>26.9</v>
      </c>
      <c r="T32" s="46"/>
      <c r="U32" s="81">
        <v>29.9</v>
      </c>
      <c r="V32" s="46"/>
      <c r="W32" s="81">
        <v>29.9</v>
      </c>
      <c r="X32" s="47"/>
      <c r="Y32" s="47"/>
      <c r="Z32" s="47"/>
      <c r="AA32" s="46"/>
      <c r="AB32" s="3">
        <v>29.9</v>
      </c>
      <c r="AC32" s="50">
        <v>29.9</v>
      </c>
      <c r="AD32" s="47"/>
      <c r="AE32" s="46"/>
      <c r="AF32" s="4">
        <v>29.9</v>
      </c>
    </row>
    <row r="33" spans="5:37" ht="13.15" customHeight="1" x14ac:dyDescent="0.25">
      <c r="E33" s="51" t="s">
        <v>331</v>
      </c>
      <c r="F33" s="47"/>
      <c r="G33" s="47"/>
      <c r="H33" s="47"/>
      <c r="I33" s="49"/>
      <c r="J33" s="82">
        <v>21.9</v>
      </c>
      <c r="K33" s="46"/>
      <c r="L33" s="82">
        <v>21.7</v>
      </c>
      <c r="M33" s="46"/>
      <c r="N33" s="82">
        <v>21.5</v>
      </c>
      <c r="O33" s="46"/>
      <c r="P33" s="82">
        <v>21.6</v>
      </c>
      <c r="Q33" s="47"/>
      <c r="R33" s="46"/>
      <c r="S33" s="82">
        <v>21.7</v>
      </c>
      <c r="T33" s="46"/>
      <c r="U33" s="82">
        <v>13.8</v>
      </c>
      <c r="V33" s="46"/>
      <c r="W33" s="82">
        <v>13.7</v>
      </c>
      <c r="X33" s="47"/>
      <c r="Y33" s="47"/>
      <c r="Z33" s="47"/>
      <c r="AA33" s="46"/>
      <c r="AB33" s="9">
        <v>13.5</v>
      </c>
      <c r="AC33" s="52">
        <v>13.4</v>
      </c>
      <c r="AD33" s="47"/>
      <c r="AE33" s="46"/>
      <c r="AF33" s="10">
        <v>13.4</v>
      </c>
    </row>
    <row r="34" spans="5:37"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1.1000000000000001</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c r="AK43" s="22"/>
    </row>
    <row r="44" spans="5:37"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hPHD84iH4HehaE6s1nGt9iVtzaLnems+6k5hjXwUqtqfO9HHgREFTwL1c4fjzLkc+BwC0OpeZKncuShZRV0tA==" saltValue="YBsc9w5NVILlfVGhLY8WC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0EBF598-25C3-448D-885E-EE396D910F6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CAST - Canning Street (66/11kV)</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AJ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879</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881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v>
      </c>
      <c r="K28" s="46"/>
      <c r="L28" s="81">
        <v>8</v>
      </c>
      <c r="M28" s="46"/>
      <c r="N28" s="81">
        <v>7.9</v>
      </c>
      <c r="O28" s="46"/>
      <c r="P28" s="81">
        <v>8</v>
      </c>
      <c r="Q28" s="47"/>
      <c r="R28" s="46"/>
      <c r="S28" s="81">
        <v>8.1</v>
      </c>
      <c r="T28" s="46"/>
      <c r="U28" s="81">
        <v>9.1</v>
      </c>
      <c r="V28" s="46"/>
      <c r="W28" s="81">
        <v>9.1</v>
      </c>
      <c r="X28" s="47"/>
      <c r="Y28" s="47"/>
      <c r="Z28" s="47"/>
      <c r="AA28" s="46"/>
      <c r="AB28" s="3">
        <v>9.1</v>
      </c>
      <c r="AC28" s="50">
        <v>9.1</v>
      </c>
      <c r="AD28" s="47"/>
      <c r="AE28" s="46"/>
      <c r="AF28" s="4">
        <v>9.1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0.92600000000000005</v>
      </c>
      <c r="K31" s="46"/>
      <c r="L31" s="83">
        <v>0.92600000000000005</v>
      </c>
      <c r="M31" s="46"/>
      <c r="N31" s="83">
        <v>0.92600000000000005</v>
      </c>
      <c r="O31" s="46"/>
      <c r="P31" s="83">
        <v>0.92600000000000005</v>
      </c>
      <c r="Q31" s="47"/>
      <c r="R31" s="46"/>
      <c r="S31" s="83">
        <v>0.92600000000000005</v>
      </c>
      <c r="T31" s="46"/>
      <c r="U31" s="83">
        <v>0.88200000000000001</v>
      </c>
      <c r="V31" s="46"/>
      <c r="W31" s="83">
        <v>0.88200000000000001</v>
      </c>
      <c r="X31" s="47"/>
      <c r="Y31" s="47"/>
      <c r="Z31" s="47"/>
      <c r="AA31" s="46"/>
      <c r="AB31" s="7">
        <v>0.88200000000000001</v>
      </c>
      <c r="AC31" s="53">
        <v>0.88200000000000001</v>
      </c>
      <c r="AD31" s="47"/>
      <c r="AE31" s="46"/>
      <c r="AF31" s="8">
        <v>0.88200000000000001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7</v>
      </c>
      <c r="K33" s="46"/>
      <c r="L33" s="82">
        <v>7</v>
      </c>
      <c r="M33" s="46"/>
      <c r="N33" s="82">
        <v>7</v>
      </c>
      <c r="O33" s="46"/>
      <c r="P33" s="82">
        <v>7</v>
      </c>
      <c r="Q33" s="47"/>
      <c r="R33" s="46"/>
      <c r="S33" s="82">
        <v>7.1</v>
      </c>
      <c r="T33" s="46"/>
      <c r="U33" s="82">
        <v>8.5</v>
      </c>
      <c r="V33" s="46"/>
      <c r="W33" s="82">
        <v>8.5</v>
      </c>
      <c r="X33" s="47"/>
      <c r="Y33" s="47"/>
      <c r="Z33" s="47"/>
      <c r="AA33" s="46"/>
      <c r="AB33" s="9">
        <v>8.5</v>
      </c>
      <c r="AC33" s="52">
        <v>8.5</v>
      </c>
      <c r="AD33" s="47"/>
      <c r="AE33" s="46"/>
      <c r="AF33" s="10">
        <v>8.5</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825</v>
      </c>
      <c r="K35" s="46"/>
      <c r="L35" s="80" t="s">
        <v>825</v>
      </c>
      <c r="M35" s="46"/>
      <c r="N35" s="80" t="s">
        <v>825</v>
      </c>
      <c r="O35" s="46"/>
      <c r="P35" s="80" t="s">
        <v>825</v>
      </c>
      <c r="Q35" s="47"/>
      <c r="R35" s="46"/>
      <c r="S35" s="80" t="s">
        <v>825</v>
      </c>
      <c r="T35" s="46"/>
      <c r="U35" s="80" t="s">
        <v>825</v>
      </c>
      <c r="V35" s="46"/>
      <c r="W35" s="80" t="s">
        <v>825</v>
      </c>
      <c r="X35" s="47"/>
      <c r="Y35" s="47"/>
      <c r="Z35" s="47"/>
      <c r="AA35" s="46"/>
      <c r="AB35" s="5" t="s">
        <v>825</v>
      </c>
      <c r="AC35" s="45" t="s">
        <v>825</v>
      </c>
      <c r="AD35" s="47"/>
      <c r="AE35" s="46"/>
      <c r="AF35" s="6" t="s">
        <v>825</v>
      </c>
    </row>
    <row r="36" spans="5:32" ht="13.15" customHeight="1" x14ac:dyDescent="0.25">
      <c r="E36" s="48" t="s">
        <v>337</v>
      </c>
      <c r="F36" s="47"/>
      <c r="G36" s="47"/>
      <c r="H36" s="47"/>
      <c r="I36" s="49"/>
      <c r="J36" s="81">
        <v>7</v>
      </c>
      <c r="K36" s="46"/>
      <c r="L36" s="81">
        <v>7</v>
      </c>
      <c r="M36" s="46"/>
      <c r="N36" s="81">
        <v>7</v>
      </c>
      <c r="O36" s="46"/>
      <c r="P36" s="81">
        <v>7</v>
      </c>
      <c r="Q36" s="47"/>
      <c r="R36" s="46"/>
      <c r="S36" s="81">
        <v>7.1</v>
      </c>
      <c r="T36" s="46"/>
      <c r="U36" s="81">
        <v>8.5</v>
      </c>
      <c r="V36" s="46"/>
      <c r="W36" s="81">
        <v>8.5</v>
      </c>
      <c r="X36" s="47"/>
      <c r="Y36" s="47"/>
      <c r="Z36" s="47"/>
      <c r="AA36" s="46"/>
      <c r="AB36" s="3">
        <v>8.5</v>
      </c>
      <c r="AC36" s="50">
        <v>8.5</v>
      </c>
      <c r="AD36" s="47"/>
      <c r="AE36" s="46"/>
      <c r="AF36" s="4">
        <v>8.5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3.6</v>
      </c>
      <c r="K39" s="46"/>
      <c r="L39" s="81">
        <v>3.6</v>
      </c>
      <c r="M39" s="46"/>
      <c r="N39" s="81">
        <v>3.6</v>
      </c>
      <c r="O39" s="46"/>
      <c r="P39" s="81">
        <v>3.6</v>
      </c>
      <c r="Q39" s="47"/>
      <c r="R39" s="46"/>
      <c r="S39" s="81">
        <v>3.6</v>
      </c>
      <c r="T39" s="46"/>
      <c r="U39" s="81">
        <v>3.6</v>
      </c>
      <c r="V39" s="46"/>
      <c r="W39" s="81">
        <v>3.6</v>
      </c>
      <c r="X39" s="47"/>
      <c r="Y39" s="47"/>
      <c r="Z39" s="47"/>
      <c r="AA39" s="46"/>
      <c r="AB39" s="3">
        <v>3.6</v>
      </c>
      <c r="AC39" s="50">
        <v>3.6</v>
      </c>
      <c r="AD39" s="47"/>
      <c r="AE39" s="46"/>
      <c r="AF39" s="4">
        <v>3.6</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OgZnYSUShu/BXg0a8fnYW7WgSO24tGB1OnIKkqTCbamPIw9ar2QFIg/f2OvJ0HFWTGZb5cTngIjU2RbyIaTIw==" saltValue="akW1sjDjQWVUyQFBGR1wW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1384C0B-73F1-4CD2-A438-3A28515A508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CAWD - Skid B (Cawdor) (33/11kV)</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J53"/>
  <sheetViews>
    <sheetView showGridLines="0" topLeftCell="A32"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884</v>
      </c>
      <c r="J3" s="69"/>
      <c r="K3" s="69"/>
      <c r="L3" s="69"/>
      <c r="M3" s="69"/>
      <c r="N3" s="69"/>
      <c r="O3" s="69"/>
      <c r="P3" s="69"/>
      <c r="Q3" s="69"/>
      <c r="R3" s="69"/>
      <c r="S3" s="69"/>
      <c r="V3" s="71" t="s">
        <v>645</v>
      </c>
      <c r="W3" s="69"/>
      <c r="Y3" s="72" t="s">
        <v>813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886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887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v>
      </c>
      <c r="K26" s="46"/>
      <c r="L26" s="81">
        <v>10</v>
      </c>
      <c r="M26" s="46"/>
      <c r="N26" s="81">
        <v>10</v>
      </c>
      <c r="O26" s="46"/>
      <c r="P26" s="81">
        <v>10</v>
      </c>
      <c r="Q26" s="47"/>
      <c r="R26" s="46"/>
      <c r="S26" s="81">
        <v>10</v>
      </c>
      <c r="T26" s="46"/>
      <c r="U26" s="81">
        <v>10</v>
      </c>
      <c r="V26" s="46"/>
      <c r="W26" s="81">
        <v>10</v>
      </c>
      <c r="X26" s="47"/>
      <c r="Y26" s="47"/>
      <c r="Z26" s="47"/>
      <c r="AA26" s="46"/>
      <c r="AB26" s="3">
        <v>10</v>
      </c>
      <c r="AC26" s="50">
        <v>10</v>
      </c>
      <c r="AD26" s="47"/>
      <c r="AE26" s="46"/>
      <c r="AF26" s="4">
        <v>10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v>
      </c>
      <c r="K28" s="46"/>
      <c r="L28" s="81">
        <v>1.6</v>
      </c>
      <c r="M28" s="46"/>
      <c r="N28" s="81">
        <v>1.6</v>
      </c>
      <c r="O28" s="46"/>
      <c r="P28" s="81">
        <v>1.6</v>
      </c>
      <c r="Q28" s="47"/>
      <c r="R28" s="46"/>
      <c r="S28" s="81">
        <v>1.6</v>
      </c>
      <c r="T28" s="46"/>
      <c r="U28" s="81">
        <v>3.9</v>
      </c>
      <c r="V28" s="46"/>
      <c r="W28" s="81">
        <v>3.9</v>
      </c>
      <c r="X28" s="47"/>
      <c r="Y28" s="47"/>
      <c r="Z28" s="47"/>
      <c r="AA28" s="46"/>
      <c r="AB28" s="3">
        <v>3.9</v>
      </c>
      <c r="AC28" s="50">
        <v>3.9</v>
      </c>
      <c r="AD28" s="47"/>
      <c r="AE28" s="46"/>
      <c r="AF28" s="4">
        <v>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5</v>
      </c>
      <c r="K32" s="46"/>
      <c r="L32" s="81">
        <v>5</v>
      </c>
      <c r="M32" s="46"/>
      <c r="N32" s="81">
        <v>5</v>
      </c>
      <c r="O32" s="46"/>
      <c r="P32" s="81">
        <v>5</v>
      </c>
      <c r="Q32" s="47"/>
      <c r="R32" s="46"/>
      <c r="S32" s="81">
        <v>5</v>
      </c>
      <c r="T32" s="46"/>
      <c r="U32" s="81">
        <v>5</v>
      </c>
      <c r="V32" s="46"/>
      <c r="W32" s="81">
        <v>5</v>
      </c>
      <c r="X32" s="47"/>
      <c r="Y32" s="47"/>
      <c r="Z32" s="47"/>
      <c r="AA32" s="46"/>
      <c r="AB32" s="3">
        <v>5</v>
      </c>
      <c r="AC32" s="50">
        <v>5</v>
      </c>
      <c r="AD32" s="47"/>
      <c r="AE32" s="46"/>
      <c r="AF32" s="4">
        <v>5</v>
      </c>
    </row>
    <row r="33" spans="5:32" ht="13.15" customHeight="1" x14ac:dyDescent="0.25">
      <c r="E33" s="51" t="s">
        <v>331</v>
      </c>
      <c r="F33" s="47"/>
      <c r="G33" s="47"/>
      <c r="H33" s="47"/>
      <c r="I33" s="49"/>
      <c r="J33" s="82">
        <v>1.6</v>
      </c>
      <c r="K33" s="46"/>
      <c r="L33" s="82">
        <v>1.5</v>
      </c>
      <c r="M33" s="46"/>
      <c r="N33" s="82">
        <v>1.5</v>
      </c>
      <c r="O33" s="46"/>
      <c r="P33" s="82">
        <v>1.5</v>
      </c>
      <c r="Q33" s="47"/>
      <c r="R33" s="46"/>
      <c r="S33" s="82">
        <v>1.6</v>
      </c>
      <c r="T33" s="46"/>
      <c r="U33" s="82">
        <v>3.8</v>
      </c>
      <c r="V33" s="46"/>
      <c r="W33" s="82">
        <v>3.8</v>
      </c>
      <c r="X33" s="47"/>
      <c r="Y33" s="47"/>
      <c r="Z33" s="47"/>
      <c r="AA33" s="46"/>
      <c r="AB33" s="9">
        <v>3.8</v>
      </c>
      <c r="AC33" s="52">
        <v>3.8</v>
      </c>
      <c r="AD33" s="47"/>
      <c r="AE33" s="46"/>
      <c r="AF33" s="10">
        <v>3.8</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888</v>
      </c>
      <c r="K35" s="46"/>
      <c r="L35" s="80" t="s">
        <v>888</v>
      </c>
      <c r="M35" s="46"/>
      <c r="N35" s="80" t="s">
        <v>888</v>
      </c>
      <c r="O35" s="46"/>
      <c r="P35" s="80" t="s">
        <v>888</v>
      </c>
      <c r="Q35" s="47"/>
      <c r="R35" s="46"/>
      <c r="S35" s="80" t="s">
        <v>888</v>
      </c>
      <c r="T35" s="46"/>
      <c r="U35" s="80" t="s">
        <v>888</v>
      </c>
      <c r="V35" s="46"/>
      <c r="W35" s="80" t="s">
        <v>888</v>
      </c>
      <c r="X35" s="47"/>
      <c r="Y35" s="47"/>
      <c r="Z35" s="47"/>
      <c r="AA35" s="46"/>
      <c r="AB35" s="5" t="s">
        <v>888</v>
      </c>
      <c r="AC35" s="45" t="s">
        <v>888</v>
      </c>
      <c r="AD35" s="47"/>
      <c r="AE35" s="46"/>
      <c r="AF35" s="6" t="s">
        <v>888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NbzZUDIJ0kue1HP+2/EShUzavaiUN2RG+pw5XCdMMoK42ppQedGyyVB8wFeY4SzNpCNYb6HohY4o8R8sLa6mA==" saltValue="Z9936IzaybEg2PeJ9vwr9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A57B01D-A712-4BB3-913A-F7542B3B45A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CEPL - Cecil Plains (33/11kV)</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AJ53"/>
  <sheetViews>
    <sheetView showGridLines="0" topLeftCell="A40" zoomScale="145" zoomScaleNormal="145"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889</v>
      </c>
      <c r="J3" s="69"/>
      <c r="K3" s="69"/>
      <c r="L3" s="69"/>
      <c r="M3" s="69"/>
      <c r="N3" s="69"/>
      <c r="O3" s="69"/>
      <c r="P3" s="69"/>
      <c r="Q3" s="69"/>
      <c r="R3" s="69"/>
      <c r="S3" s="69"/>
      <c r="V3" s="71" t="s">
        <v>645</v>
      </c>
      <c r="W3" s="69"/>
      <c r="Y3" s="72" t="s">
        <v>880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890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891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892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v>
      </c>
      <c r="K28" s="46"/>
      <c r="L28" s="81">
        <v>4</v>
      </c>
      <c r="M28" s="46"/>
      <c r="N28" s="81">
        <v>4</v>
      </c>
      <c r="O28" s="46"/>
      <c r="P28" s="81">
        <v>4</v>
      </c>
      <c r="Q28" s="47"/>
      <c r="R28" s="46"/>
      <c r="S28" s="81">
        <v>4.0999999999999996</v>
      </c>
      <c r="T28" s="46"/>
      <c r="U28" s="81">
        <v>4.5999999999999996</v>
      </c>
      <c r="V28" s="46"/>
      <c r="W28" s="81">
        <v>4.5999999999999996</v>
      </c>
      <c r="X28" s="47"/>
      <c r="Y28" s="47"/>
      <c r="Z28" s="47"/>
      <c r="AA28" s="46"/>
      <c r="AB28" s="3">
        <v>4.5999999999999996</v>
      </c>
      <c r="AC28" s="50">
        <v>4.5999999999999996</v>
      </c>
      <c r="AD28" s="47"/>
      <c r="AE28" s="46"/>
      <c r="AF28" s="4">
        <v>4.5999999999999996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0.90700000000000003</v>
      </c>
      <c r="K31" s="46"/>
      <c r="L31" s="83">
        <v>0.90700000000000003</v>
      </c>
      <c r="M31" s="46"/>
      <c r="N31" s="83">
        <v>0.90700000000000003</v>
      </c>
      <c r="O31" s="46"/>
      <c r="P31" s="83">
        <v>0.90700000000000003</v>
      </c>
      <c r="Q31" s="47"/>
      <c r="R31" s="46"/>
      <c r="S31" s="83">
        <v>0.90700000000000003</v>
      </c>
      <c r="T31" s="46"/>
      <c r="U31" s="83">
        <v>0.90200000000000002</v>
      </c>
      <c r="V31" s="46"/>
      <c r="W31" s="83">
        <v>0.90200000000000002</v>
      </c>
      <c r="X31" s="47"/>
      <c r="Y31" s="47"/>
      <c r="Z31" s="47"/>
      <c r="AA31" s="46"/>
      <c r="AB31" s="7">
        <v>0.90200000000000002</v>
      </c>
      <c r="AC31" s="53">
        <v>0.90200000000000002</v>
      </c>
      <c r="AD31" s="47"/>
      <c r="AE31" s="46"/>
      <c r="AF31" s="8">
        <v>0.90200000000000002</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3.8</v>
      </c>
      <c r="K33" s="46"/>
      <c r="L33" s="82">
        <v>3.8</v>
      </c>
      <c r="M33" s="46"/>
      <c r="N33" s="82">
        <v>3.8</v>
      </c>
      <c r="O33" s="46"/>
      <c r="P33" s="82">
        <v>3.8</v>
      </c>
      <c r="Q33" s="47"/>
      <c r="R33" s="46"/>
      <c r="S33" s="82">
        <v>3.9</v>
      </c>
      <c r="T33" s="46"/>
      <c r="U33" s="82">
        <v>4.5</v>
      </c>
      <c r="V33" s="46"/>
      <c r="W33" s="82">
        <v>4.4000000000000004</v>
      </c>
      <c r="X33" s="47"/>
      <c r="Y33" s="47"/>
      <c r="Z33" s="47"/>
      <c r="AA33" s="46"/>
      <c r="AB33" s="9">
        <v>4.4000000000000004</v>
      </c>
      <c r="AC33" s="52">
        <v>4.5</v>
      </c>
      <c r="AD33" s="47"/>
      <c r="AE33" s="46"/>
      <c r="AF33" s="10">
        <v>4.5</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1">
        <v>3.8</v>
      </c>
      <c r="K36" s="46"/>
      <c r="L36" s="81">
        <v>3.8</v>
      </c>
      <c r="M36" s="46"/>
      <c r="N36" s="81">
        <v>3.8</v>
      </c>
      <c r="O36" s="46"/>
      <c r="P36" s="81">
        <v>3.8</v>
      </c>
      <c r="Q36" s="47"/>
      <c r="R36" s="46"/>
      <c r="S36" s="81">
        <v>3.9</v>
      </c>
      <c r="T36" s="46"/>
      <c r="U36" s="81">
        <v>4.5</v>
      </c>
      <c r="V36" s="46"/>
      <c r="W36" s="81">
        <v>4.4000000000000004</v>
      </c>
      <c r="X36" s="47"/>
      <c r="Y36" s="47"/>
      <c r="Z36" s="47"/>
      <c r="AA36" s="46"/>
      <c r="AB36" s="3">
        <v>4.4000000000000004</v>
      </c>
      <c r="AC36" s="50">
        <v>4.5</v>
      </c>
      <c r="AD36" s="47"/>
      <c r="AE36" s="46"/>
      <c r="AF36" s="4">
        <v>4.5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4.8</v>
      </c>
      <c r="K39" s="46"/>
      <c r="L39" s="81">
        <v>4.8</v>
      </c>
      <c r="M39" s="46"/>
      <c r="N39" s="81">
        <v>4.8</v>
      </c>
      <c r="O39" s="46"/>
      <c r="P39" s="81">
        <v>4.8</v>
      </c>
      <c r="Q39" s="47"/>
      <c r="R39" s="46"/>
      <c r="S39" s="81">
        <v>4.8</v>
      </c>
      <c r="T39" s="46"/>
      <c r="U39" s="81">
        <v>4.8</v>
      </c>
      <c r="V39" s="46"/>
      <c r="W39" s="81">
        <v>4.8</v>
      </c>
      <c r="X39" s="47"/>
      <c r="Y39" s="47"/>
      <c r="Z39" s="47"/>
      <c r="AA39" s="46"/>
      <c r="AB39" s="3">
        <v>4.8</v>
      </c>
      <c r="AC39" s="50">
        <v>4.8</v>
      </c>
      <c r="AD39" s="47"/>
      <c r="AE39" s="46"/>
      <c r="AF39" s="4">
        <v>4.8</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22.5" customHeight="1"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89" t="s">
        <v>665</v>
      </c>
      <c r="AD47" s="90"/>
      <c r="AE47" s="91"/>
      <c r="AF47" s="6" t="s">
        <v>665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87" t="s">
        <v>893</v>
      </c>
      <c r="V48" s="39"/>
      <c r="W48" s="87" t="s">
        <v>893</v>
      </c>
      <c r="X48" s="40"/>
      <c r="Y48" s="40"/>
      <c r="Z48" s="40"/>
      <c r="AA48" s="39"/>
      <c r="AB48" s="14" t="s">
        <v>893</v>
      </c>
      <c r="AC48" s="88" t="s">
        <v>893</v>
      </c>
      <c r="AD48" s="40"/>
      <c r="AE48" s="39"/>
      <c r="AF48" s="15" t="s">
        <v>893</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kPLOl0hkvktyNt6akCgOHUwCAz7tye4hXLuUTCBDluJwtoV9TRo/2YMrsE1Ri5cZ8QXtx9IZmzmo7DDus9Gmg==" saltValue="rmCzFoBnBcTuqD0PI2Kne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8E0DBB6-CA17-4DD4-BEF6-E24A135F6F5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CHAL - Skid K (Charlton) (33/11kV)</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AJ53"/>
  <sheetViews>
    <sheetView showGridLines="0" topLeftCell="A23"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894</v>
      </c>
      <c r="J3" s="69"/>
      <c r="K3" s="69"/>
      <c r="L3" s="69"/>
      <c r="M3" s="69"/>
      <c r="N3" s="69"/>
      <c r="O3" s="69"/>
      <c r="P3" s="69"/>
      <c r="Q3" s="69"/>
      <c r="R3" s="69"/>
      <c r="S3" s="69"/>
      <c r="V3" s="71" t="s">
        <v>645</v>
      </c>
      <c r="W3" s="69"/>
      <c r="Y3" s="72" t="s">
        <v>895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896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897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898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18.600000000000001</v>
      </c>
      <c r="K26" s="46"/>
      <c r="L26" s="81">
        <v>18.600000000000001</v>
      </c>
      <c r="M26" s="46"/>
      <c r="N26" s="81">
        <v>18.600000000000001</v>
      </c>
      <c r="O26" s="46"/>
      <c r="P26" s="81">
        <v>18.600000000000001</v>
      </c>
      <c r="Q26" s="47"/>
      <c r="R26" s="46"/>
      <c r="S26" s="81">
        <v>18.600000000000001</v>
      </c>
      <c r="T26" s="46"/>
      <c r="U26" s="81">
        <v>18.600000000000001</v>
      </c>
      <c r="V26" s="46"/>
      <c r="W26" s="81">
        <v>18.600000000000001</v>
      </c>
      <c r="X26" s="47"/>
      <c r="Y26" s="47"/>
      <c r="Z26" s="47"/>
      <c r="AA26" s="46"/>
      <c r="AB26" s="3">
        <v>18.600000000000001</v>
      </c>
      <c r="AC26" s="50">
        <v>18.600000000000001</v>
      </c>
      <c r="AD26" s="47"/>
      <c r="AE26" s="46"/>
      <c r="AF26" s="4">
        <v>18.600000000000001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12.4</v>
      </c>
      <c r="K28" s="46"/>
      <c r="L28" s="81">
        <v>12.3</v>
      </c>
      <c r="M28" s="46"/>
      <c r="N28" s="81">
        <v>12.2</v>
      </c>
      <c r="O28" s="46"/>
      <c r="P28" s="81">
        <v>12.2</v>
      </c>
      <c r="Q28" s="47"/>
      <c r="R28" s="46"/>
      <c r="S28" s="81">
        <v>12.3</v>
      </c>
      <c r="T28" s="46"/>
      <c r="U28" s="81">
        <v>10.4</v>
      </c>
      <c r="V28" s="46"/>
      <c r="W28" s="81">
        <v>10.3</v>
      </c>
      <c r="X28" s="47"/>
      <c r="Y28" s="47"/>
      <c r="Z28" s="47"/>
      <c r="AA28" s="46"/>
      <c r="AB28" s="3">
        <v>10.3</v>
      </c>
      <c r="AC28" s="50">
        <v>10.3</v>
      </c>
      <c r="AD28" s="47"/>
      <c r="AE28" s="46"/>
      <c r="AF28" s="4">
        <v>10.3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0.91700000000000004</v>
      </c>
      <c r="K31" s="46"/>
      <c r="L31" s="83">
        <v>0.91700000000000004</v>
      </c>
      <c r="M31" s="46"/>
      <c r="N31" s="83">
        <v>0.91800000000000004</v>
      </c>
      <c r="O31" s="46"/>
      <c r="P31" s="83">
        <v>0.91700000000000004</v>
      </c>
      <c r="Q31" s="47"/>
      <c r="R31" s="46"/>
      <c r="S31" s="83">
        <v>0.91700000000000004</v>
      </c>
      <c r="T31" s="46"/>
      <c r="U31" s="83">
        <v>0.96799999999999997</v>
      </c>
      <c r="V31" s="46"/>
      <c r="W31" s="83">
        <v>0.96799999999999997</v>
      </c>
      <c r="X31" s="47"/>
      <c r="Y31" s="47"/>
      <c r="Z31" s="47"/>
      <c r="AA31" s="46"/>
      <c r="AB31" s="7">
        <v>0.96799999999999997</v>
      </c>
      <c r="AC31" s="53">
        <v>0.96799999999999997</v>
      </c>
      <c r="AD31" s="47"/>
      <c r="AE31" s="46"/>
      <c r="AF31" s="8">
        <v>0.96799999999999997</v>
      </c>
    </row>
    <row r="32" spans="4:32" ht="13.15" customHeight="1" x14ac:dyDescent="0.25">
      <c r="E32" s="48" t="s">
        <v>329</v>
      </c>
      <c r="F32" s="47"/>
      <c r="G32" s="47"/>
      <c r="H32" s="47"/>
      <c r="I32" s="49"/>
      <c r="J32" s="81">
        <v>9.3000000000000007</v>
      </c>
      <c r="K32" s="46"/>
      <c r="L32" s="81">
        <v>9.3000000000000007</v>
      </c>
      <c r="M32" s="46"/>
      <c r="N32" s="81">
        <v>9.3000000000000007</v>
      </c>
      <c r="O32" s="46"/>
      <c r="P32" s="81">
        <v>9.3000000000000007</v>
      </c>
      <c r="Q32" s="47"/>
      <c r="R32" s="46"/>
      <c r="S32" s="81">
        <v>9.3000000000000007</v>
      </c>
      <c r="T32" s="46"/>
      <c r="U32" s="81">
        <v>9.3000000000000007</v>
      </c>
      <c r="V32" s="46"/>
      <c r="W32" s="81">
        <v>9.3000000000000007</v>
      </c>
      <c r="X32" s="47"/>
      <c r="Y32" s="47"/>
      <c r="Z32" s="47"/>
      <c r="AA32" s="46"/>
      <c r="AB32" s="3">
        <v>9.3000000000000007</v>
      </c>
      <c r="AC32" s="50">
        <v>9.3000000000000007</v>
      </c>
      <c r="AD32" s="47"/>
      <c r="AE32" s="46"/>
      <c r="AF32" s="4">
        <v>9.3000000000000007</v>
      </c>
    </row>
    <row r="33" spans="5:32" ht="13.15" customHeight="1" x14ac:dyDescent="0.25">
      <c r="E33" s="51" t="s">
        <v>331</v>
      </c>
      <c r="F33" s="47"/>
      <c r="G33" s="47"/>
      <c r="H33" s="47"/>
      <c r="I33" s="49"/>
      <c r="J33" s="82">
        <v>11.3</v>
      </c>
      <c r="K33" s="46"/>
      <c r="L33" s="82">
        <v>11.2</v>
      </c>
      <c r="M33" s="46"/>
      <c r="N33" s="82">
        <v>11.2</v>
      </c>
      <c r="O33" s="46"/>
      <c r="P33" s="82">
        <v>11.2</v>
      </c>
      <c r="Q33" s="47"/>
      <c r="R33" s="46"/>
      <c r="S33" s="82">
        <v>11.3</v>
      </c>
      <c r="T33" s="46"/>
      <c r="U33" s="82">
        <v>9.9</v>
      </c>
      <c r="V33" s="46"/>
      <c r="W33" s="82">
        <v>9.8000000000000007</v>
      </c>
      <c r="X33" s="47"/>
      <c r="Y33" s="47"/>
      <c r="Z33" s="47"/>
      <c r="AA33" s="46"/>
      <c r="AB33" s="9">
        <v>9.8000000000000007</v>
      </c>
      <c r="AC33" s="52">
        <v>9.6999999999999993</v>
      </c>
      <c r="AD33" s="47"/>
      <c r="AE33" s="46"/>
      <c r="AF33" s="10">
        <v>9.6999999999999993</v>
      </c>
    </row>
    <row r="34" spans="5:32" ht="20.25" customHeight="1" x14ac:dyDescent="0.25">
      <c r="E34" s="48" t="s">
        <v>662</v>
      </c>
      <c r="F34" s="47"/>
      <c r="G34" s="47"/>
      <c r="H34" s="47"/>
      <c r="I34" s="49"/>
      <c r="J34" s="80">
        <v>0.6</v>
      </c>
      <c r="K34" s="46"/>
      <c r="L34" s="80">
        <v>0.6</v>
      </c>
      <c r="M34" s="46"/>
      <c r="N34" s="80">
        <v>0.6</v>
      </c>
      <c r="O34" s="46"/>
      <c r="P34" s="80">
        <v>0.6</v>
      </c>
      <c r="Q34" s="47"/>
      <c r="R34" s="46"/>
      <c r="S34" s="80">
        <v>0.6</v>
      </c>
      <c r="T34" s="46"/>
      <c r="U34" s="80">
        <v>0.5</v>
      </c>
      <c r="V34" s="46"/>
      <c r="W34" s="80">
        <v>0.5</v>
      </c>
      <c r="X34" s="47"/>
      <c r="Y34" s="47"/>
      <c r="Z34" s="47"/>
      <c r="AA34" s="46"/>
      <c r="AB34" s="5">
        <v>0.5</v>
      </c>
      <c r="AC34" s="45">
        <v>0.5</v>
      </c>
      <c r="AD34" s="47"/>
      <c r="AE34" s="46"/>
      <c r="AF34" s="6">
        <v>0.5</v>
      </c>
    </row>
    <row r="35" spans="5:32" ht="20.25" customHeight="1" x14ac:dyDescent="0.25">
      <c r="E35" s="48" t="s">
        <v>663</v>
      </c>
      <c r="F35" s="47"/>
      <c r="G35" s="47"/>
      <c r="H35" s="47"/>
      <c r="I35" s="49"/>
      <c r="J35" s="80" t="s">
        <v>899</v>
      </c>
      <c r="K35" s="46"/>
      <c r="L35" s="80" t="s">
        <v>899</v>
      </c>
      <c r="M35" s="46"/>
      <c r="N35" s="80" t="s">
        <v>899</v>
      </c>
      <c r="O35" s="46"/>
      <c r="P35" s="80" t="s">
        <v>899</v>
      </c>
      <c r="Q35" s="47"/>
      <c r="R35" s="46"/>
      <c r="S35" s="80" t="s">
        <v>899</v>
      </c>
      <c r="T35" s="46"/>
      <c r="U35" s="80" t="s">
        <v>899</v>
      </c>
      <c r="V35" s="46"/>
      <c r="W35" s="80" t="s">
        <v>899</v>
      </c>
      <c r="X35" s="47"/>
      <c r="Y35" s="47"/>
      <c r="Z35" s="47"/>
      <c r="AA35" s="46"/>
      <c r="AB35" s="5" t="s">
        <v>899</v>
      </c>
      <c r="AC35" s="45" t="s">
        <v>899</v>
      </c>
      <c r="AD35" s="47"/>
      <c r="AE35" s="46"/>
      <c r="AF35" s="6" t="s">
        <v>899</v>
      </c>
    </row>
    <row r="36" spans="5:32" ht="13.15" customHeight="1" x14ac:dyDescent="0.25">
      <c r="E36" s="48" t="s">
        <v>337</v>
      </c>
      <c r="F36" s="47"/>
      <c r="G36" s="47"/>
      <c r="H36" s="47"/>
      <c r="I36" s="49"/>
      <c r="J36" s="81">
        <v>2</v>
      </c>
      <c r="K36" s="46"/>
      <c r="L36" s="81">
        <v>1.9</v>
      </c>
      <c r="M36" s="46"/>
      <c r="N36" s="81">
        <v>1.9</v>
      </c>
      <c r="O36" s="46"/>
      <c r="P36" s="81">
        <v>1.9</v>
      </c>
      <c r="Q36" s="47"/>
      <c r="R36" s="46"/>
      <c r="S36" s="81">
        <v>2</v>
      </c>
      <c r="T36" s="46"/>
      <c r="U36" s="81">
        <v>0.6</v>
      </c>
      <c r="V36" s="46"/>
      <c r="W36" s="81">
        <v>0.5</v>
      </c>
      <c r="X36" s="47"/>
      <c r="Y36" s="47"/>
      <c r="Z36" s="47"/>
      <c r="AA36" s="46"/>
      <c r="AB36" s="3">
        <v>0.5</v>
      </c>
      <c r="AC36" s="50">
        <v>0.4</v>
      </c>
      <c r="AD36" s="47"/>
      <c r="AE36" s="46"/>
      <c r="AF36" s="4">
        <v>0.4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3.2</v>
      </c>
      <c r="K40" s="46"/>
      <c r="L40" s="81">
        <v>3.2</v>
      </c>
      <c r="M40" s="46"/>
      <c r="N40" s="81">
        <v>3.2</v>
      </c>
      <c r="O40" s="46"/>
      <c r="P40" s="81">
        <v>3.2</v>
      </c>
      <c r="Q40" s="47"/>
      <c r="R40" s="46"/>
      <c r="S40" s="81">
        <v>3.2</v>
      </c>
      <c r="T40" s="46"/>
      <c r="U40" s="81">
        <v>3.2</v>
      </c>
      <c r="V40" s="46"/>
      <c r="W40" s="81">
        <v>3.2</v>
      </c>
      <c r="X40" s="47"/>
      <c r="Y40" s="47"/>
      <c r="Z40" s="47"/>
      <c r="AA40" s="46"/>
      <c r="AB40" s="3">
        <v>3.2</v>
      </c>
      <c r="AC40" s="50">
        <v>3.2</v>
      </c>
      <c r="AD40" s="47"/>
      <c r="AE40" s="46"/>
      <c r="AF40" s="4">
        <v>3.2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2KFvWdPMkMhyweYMaAFhsOa1dBuCEloL7bqwIDibH+yF0wwE4Gk1egYyp4qJT8C/JOsIbdxZcjCYRw7K+xNmw==" saltValue="FP6y+BsUBqhS4bqlQFbVK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F1846DC-ABFE-4DD6-A421-97D0380D39F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CHAR - Charleville (66/2211kV)</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AJ53"/>
  <sheetViews>
    <sheetView showGridLines="0" topLeftCell="A25"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900</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902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8.9</v>
      </c>
      <c r="K26" s="46"/>
      <c r="L26" s="81">
        <v>8.9</v>
      </c>
      <c r="M26" s="46"/>
      <c r="N26" s="81">
        <v>8.9</v>
      </c>
      <c r="O26" s="46"/>
      <c r="P26" s="81">
        <v>8.9</v>
      </c>
      <c r="Q26" s="47"/>
      <c r="R26" s="46"/>
      <c r="S26" s="81">
        <v>8.9</v>
      </c>
      <c r="T26" s="46"/>
      <c r="U26" s="81">
        <v>9.1999999999999993</v>
      </c>
      <c r="V26" s="46"/>
      <c r="W26" s="81">
        <v>9.1999999999999993</v>
      </c>
      <c r="X26" s="47"/>
      <c r="Y26" s="47"/>
      <c r="Z26" s="47"/>
      <c r="AA26" s="46"/>
      <c r="AB26" s="3">
        <v>9.1999999999999993</v>
      </c>
      <c r="AC26" s="50">
        <v>9.1999999999999993</v>
      </c>
      <c r="AD26" s="47"/>
      <c r="AE26" s="46"/>
      <c r="AF26" s="4">
        <v>9.1999999999999993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0.6</v>
      </c>
      <c r="K28" s="46"/>
      <c r="L28" s="81">
        <v>0.6</v>
      </c>
      <c r="M28" s="46"/>
      <c r="N28" s="81">
        <v>0.6</v>
      </c>
      <c r="O28" s="46"/>
      <c r="P28" s="81">
        <v>0.6</v>
      </c>
      <c r="Q28" s="47"/>
      <c r="R28" s="46"/>
      <c r="S28" s="81">
        <v>0.6</v>
      </c>
      <c r="T28" s="46"/>
      <c r="U28" s="81">
        <v>0.5</v>
      </c>
      <c r="V28" s="46"/>
      <c r="W28" s="81">
        <v>0.5</v>
      </c>
      <c r="X28" s="47"/>
      <c r="Y28" s="47"/>
      <c r="Z28" s="47"/>
      <c r="AA28" s="46"/>
      <c r="AB28" s="3">
        <v>0.5</v>
      </c>
      <c r="AC28" s="50">
        <v>0.5</v>
      </c>
      <c r="AD28" s="47"/>
      <c r="AE28" s="46"/>
      <c r="AF28" s="4">
        <v>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0.999</v>
      </c>
      <c r="K31" s="46"/>
      <c r="L31" s="83">
        <v>0.999</v>
      </c>
      <c r="M31" s="46"/>
      <c r="N31" s="83">
        <v>0.999</v>
      </c>
      <c r="O31" s="46"/>
      <c r="P31" s="83">
        <v>0.999</v>
      </c>
      <c r="Q31" s="47"/>
      <c r="R31" s="46"/>
      <c r="S31" s="83">
        <v>0.999</v>
      </c>
      <c r="T31" s="46"/>
      <c r="U31" s="83">
        <v>0.88900000000000001</v>
      </c>
      <c r="V31" s="46"/>
      <c r="W31" s="83">
        <v>0.88900000000000001</v>
      </c>
      <c r="X31" s="47"/>
      <c r="Y31" s="47"/>
      <c r="Z31" s="47"/>
      <c r="AA31" s="46"/>
      <c r="AB31" s="7">
        <v>0.88900000000000001</v>
      </c>
      <c r="AC31" s="53">
        <v>0.88900000000000001</v>
      </c>
      <c r="AD31" s="47"/>
      <c r="AE31" s="46"/>
      <c r="AF31" s="8">
        <v>0.88900000000000001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0.6</v>
      </c>
      <c r="K33" s="46"/>
      <c r="L33" s="82">
        <v>0.6</v>
      </c>
      <c r="M33" s="46"/>
      <c r="N33" s="82">
        <v>0.6</v>
      </c>
      <c r="O33" s="46"/>
      <c r="P33" s="82">
        <v>0.6</v>
      </c>
      <c r="Q33" s="47"/>
      <c r="R33" s="46"/>
      <c r="S33" s="82">
        <v>0.6</v>
      </c>
      <c r="T33" s="46"/>
      <c r="U33" s="82">
        <v>0.5</v>
      </c>
      <c r="V33" s="46"/>
      <c r="W33" s="82">
        <v>0.5</v>
      </c>
      <c r="X33" s="47"/>
      <c r="Y33" s="47"/>
      <c r="Z33" s="47"/>
      <c r="AA33" s="46"/>
      <c r="AB33" s="9">
        <v>0.5</v>
      </c>
      <c r="AC33" s="52">
        <v>0.5</v>
      </c>
      <c r="AD33" s="47"/>
      <c r="AE33" s="46"/>
      <c r="AF33" s="10">
        <v>0.5</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664</v>
      </c>
      <c r="K35" s="46"/>
      <c r="L35" s="80" t="s">
        <v>664</v>
      </c>
      <c r="M35" s="46"/>
      <c r="N35" s="80" t="s">
        <v>664</v>
      </c>
      <c r="O35" s="46"/>
      <c r="P35" s="80" t="s">
        <v>664</v>
      </c>
      <c r="Q35" s="47"/>
      <c r="R35" s="46"/>
      <c r="S35" s="80" t="s">
        <v>664</v>
      </c>
      <c r="T35" s="46"/>
      <c r="U35" s="80" t="s">
        <v>664</v>
      </c>
      <c r="V35" s="46"/>
      <c r="W35" s="80" t="s">
        <v>664</v>
      </c>
      <c r="X35" s="47"/>
      <c r="Y35" s="47"/>
      <c r="Z35" s="47"/>
      <c r="AA35" s="46"/>
      <c r="AB35" s="5" t="s">
        <v>664</v>
      </c>
      <c r="AC35" s="45" t="s">
        <v>664</v>
      </c>
      <c r="AD35" s="47"/>
      <c r="AE35" s="46"/>
      <c r="AF35" s="6" t="s">
        <v>664</v>
      </c>
    </row>
    <row r="36" spans="5:32" ht="13.15" customHeight="1" x14ac:dyDescent="0.25">
      <c r="E36" s="48" t="s">
        <v>337</v>
      </c>
      <c r="F36" s="47"/>
      <c r="G36" s="47"/>
      <c r="H36" s="47"/>
      <c r="I36" s="49"/>
      <c r="J36" s="81">
        <v>0.6</v>
      </c>
      <c r="K36" s="46"/>
      <c r="L36" s="81">
        <v>0.6</v>
      </c>
      <c r="M36" s="46"/>
      <c r="N36" s="81">
        <v>0.6</v>
      </c>
      <c r="O36" s="46"/>
      <c r="P36" s="81">
        <v>0.6</v>
      </c>
      <c r="Q36" s="47"/>
      <c r="R36" s="46"/>
      <c r="S36" s="81">
        <v>0.6</v>
      </c>
      <c r="T36" s="46"/>
      <c r="U36" s="81">
        <v>0.5</v>
      </c>
      <c r="V36" s="46"/>
      <c r="W36" s="81">
        <v>0.5</v>
      </c>
      <c r="X36" s="47"/>
      <c r="Y36" s="47"/>
      <c r="Z36" s="47"/>
      <c r="AA36" s="46"/>
      <c r="AB36" s="3">
        <v>0.5</v>
      </c>
      <c r="AC36" s="50">
        <v>0.5</v>
      </c>
      <c r="AD36" s="47"/>
      <c r="AE36" s="46"/>
      <c r="AF36" s="4">
        <v>0.5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0.2</v>
      </c>
      <c r="K39" s="46"/>
      <c r="L39" s="81">
        <v>0.2</v>
      </c>
      <c r="M39" s="46"/>
      <c r="N39" s="81">
        <v>0.2</v>
      </c>
      <c r="O39" s="46"/>
      <c r="P39" s="81">
        <v>0.2</v>
      </c>
      <c r="Q39" s="47"/>
      <c r="R39" s="46"/>
      <c r="S39" s="81">
        <v>0.2</v>
      </c>
      <c r="T39" s="46"/>
      <c r="U39" s="81">
        <v>0.2</v>
      </c>
      <c r="V39" s="46"/>
      <c r="W39" s="81">
        <v>0.2</v>
      </c>
      <c r="X39" s="47"/>
      <c r="Y39" s="47"/>
      <c r="Z39" s="47"/>
      <c r="AA39" s="46"/>
      <c r="AB39" s="3">
        <v>0.2</v>
      </c>
      <c r="AC39" s="50">
        <v>0.2</v>
      </c>
      <c r="AD39" s="47"/>
      <c r="AE39" s="46"/>
      <c r="AF39" s="4">
        <v>0.2</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5dThAK1zmglh0yLu15LDxiZbDyPotUjr3Fcah27zyFEsaPveA/8HOUjIAVmrPEFUlJhzrjLQH5vUP3FTHz2N4w==" saltValue="SKVxizfXcrwl/QcqmFMvR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1DF6389-7410-4942-B890-8E887B0705C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CHIA - Chillagoe (66/22kV)</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A48C0-69C3-4366-A066-AEBF9AEB32F8}">
  <sheetPr codeName="Sheet313"/>
  <dimension ref="A1:V306"/>
  <sheetViews>
    <sheetView zoomScaleNormal="100" workbookViewId="0">
      <selection activeCell="D1" sqref="D1:M2"/>
    </sheetView>
  </sheetViews>
  <sheetFormatPr defaultColWidth="9.140625" defaultRowHeight="15" x14ac:dyDescent="0.25"/>
  <cols>
    <col min="1" max="1" width="32.7109375" bestFit="1" customWidth="1"/>
    <col min="2" max="2" width="26" customWidth="1"/>
    <col min="3" max="3" width="21.85546875" hidden="1" customWidth="1"/>
    <col min="4" max="4" width="30.28515625" customWidth="1"/>
    <col min="5" max="5" width="22.85546875" customWidth="1"/>
    <col min="6" max="13" width="12" customWidth="1"/>
    <col min="14" max="14" width="16.42578125" hidden="1" customWidth="1"/>
    <col min="15" max="15" width="36" hidden="1" customWidth="1"/>
    <col min="16" max="21" width="9.140625" hidden="1" customWidth="1"/>
    <col min="22" max="22" width="32.42578125" hidden="1" customWidth="1"/>
    <col min="23" max="23" width="20.85546875" customWidth="1"/>
    <col min="24" max="24" width="32.42578125" customWidth="1"/>
  </cols>
  <sheetData>
    <row r="1" spans="1:22" ht="15" customHeight="1" x14ac:dyDescent="0.25">
      <c r="A1" s="20"/>
      <c r="B1" s="20"/>
      <c r="C1" s="21"/>
      <c r="D1" s="28" t="s">
        <v>310</v>
      </c>
      <c r="E1" s="28"/>
      <c r="F1" s="28"/>
      <c r="G1" s="28"/>
      <c r="H1" s="28"/>
      <c r="I1" s="28"/>
      <c r="J1" s="28"/>
      <c r="K1" s="28"/>
      <c r="L1" s="28"/>
      <c r="M1" s="28"/>
    </row>
    <row r="2" spans="1:22" ht="15" customHeight="1" x14ac:dyDescent="0.25">
      <c r="A2" s="20"/>
      <c r="B2" s="20"/>
      <c r="C2" s="21"/>
      <c r="D2" s="29"/>
      <c r="E2" s="29"/>
      <c r="F2" s="29"/>
      <c r="G2" s="29"/>
      <c r="H2" s="29"/>
      <c r="I2" s="29"/>
      <c r="J2" s="29"/>
      <c r="K2" s="29"/>
      <c r="L2" s="29"/>
      <c r="M2" s="29"/>
    </row>
    <row r="3" spans="1:22" x14ac:dyDescent="0.25">
      <c r="A3" s="20"/>
      <c r="B3" s="20"/>
      <c r="C3" s="21"/>
      <c r="D3" s="30" t="s">
        <v>311</v>
      </c>
      <c r="E3" s="31"/>
      <c r="F3" s="31"/>
      <c r="G3" s="31"/>
      <c r="H3" s="32"/>
      <c r="I3" s="33" t="s">
        <v>312</v>
      </c>
      <c r="J3" s="34"/>
      <c r="K3" s="34"/>
      <c r="L3" s="34"/>
      <c r="M3" s="35"/>
    </row>
    <row r="4" spans="1:22" ht="25.5" x14ac:dyDescent="0.25">
      <c r="A4" s="23" t="s">
        <v>313</v>
      </c>
      <c r="B4" s="24" t="s">
        <v>314</v>
      </c>
      <c r="C4" s="21"/>
      <c r="D4" s="25" t="s">
        <v>2</v>
      </c>
      <c r="E4" s="25" t="s">
        <v>3</v>
      </c>
      <c r="F4" s="25" t="s">
        <v>4</v>
      </c>
      <c r="G4" s="25" t="s">
        <v>5</v>
      </c>
      <c r="H4" s="25" t="s">
        <v>6</v>
      </c>
      <c r="I4" s="25">
        <v>2023</v>
      </c>
      <c r="J4" s="25">
        <v>2024</v>
      </c>
      <c r="K4" s="25">
        <v>2025</v>
      </c>
      <c r="L4" s="25">
        <v>2026</v>
      </c>
      <c r="M4" s="25">
        <v>2027</v>
      </c>
    </row>
    <row r="5" spans="1:22" x14ac:dyDescent="0.25">
      <c r="A5" s="26" t="str">
        <f t="shared" ref="A5:A68" si="0">HYPERLINK("#"&amp;N5&amp;"!A1",O5)</f>
        <v>Agnes Water (66/22kV)</v>
      </c>
      <c r="B5" s="27" t="s">
        <v>315</v>
      </c>
      <c r="C5" s="27" t="str">
        <f t="shared" ref="C5:C68" ca="1" si="1">INDIRECT($N5&amp;"!"&amp;"E"&amp;$P5)</f>
        <v>Firm Capacity for Embedded Generation (MVA)</v>
      </c>
      <c r="D5" s="27">
        <f t="shared" ref="D5:D15" ca="1" si="2">INDIRECT($N5&amp;"!"&amp;"J"&amp;$P5)</f>
        <v>15</v>
      </c>
      <c r="E5" s="27">
        <f t="shared" ref="E5:E15" ca="1" si="3">INDIRECT($N5&amp;"!"&amp;"L"&amp;$P5)</f>
        <v>15</v>
      </c>
      <c r="F5" s="27">
        <f t="shared" ref="F5:F15" ca="1" si="4">INDIRECT($N5&amp;"!"&amp;"N"&amp;$P5)</f>
        <v>15</v>
      </c>
      <c r="G5" s="27">
        <f t="shared" ref="G5:G15" ca="1" si="5">INDIRECT($N5&amp;"!"&amp;"P"&amp;$P5)</f>
        <v>15</v>
      </c>
      <c r="H5" s="27">
        <f t="shared" ref="H5:H15" ca="1" si="6">INDIRECT($N5&amp;"!"&amp;"S"&amp;$P5)</f>
        <v>15</v>
      </c>
      <c r="I5" s="27">
        <f t="shared" ref="I5:I15" ca="1" si="7">INDIRECT($N5&amp;"!"&amp;"U"&amp;$P5)</f>
        <v>15</v>
      </c>
      <c r="J5" s="27">
        <f t="shared" ref="J5:J15" ca="1" si="8">INDIRECT($N5&amp;"!"&amp;"W"&amp;$P5)</f>
        <v>15</v>
      </c>
      <c r="K5" s="27">
        <f t="shared" ref="K5:K15" ca="1" si="9">INDIRECT($N5&amp;"!"&amp;"AB"&amp;$P5)</f>
        <v>15</v>
      </c>
      <c r="L5" s="27">
        <f t="shared" ref="L5:L15" ca="1" si="10">INDIRECT($N5&amp;"!"&amp;"AC"&amp;$P5)</f>
        <v>15</v>
      </c>
      <c r="M5" s="27">
        <f t="shared" ref="M5:M15" ca="1" si="11">INDIRECT($N5&amp;"!"&amp;"AF"&amp;$P5)</f>
        <v>15</v>
      </c>
      <c r="N5" s="19" t="s">
        <v>7</v>
      </c>
      <c r="O5" t="s">
        <v>316</v>
      </c>
      <c r="P5">
        <f t="shared" ref="P5:P68" ca="1" si="12">MATCH($D$1,INDIRECT($N5&amp;"!E:E"),0)</f>
        <v>44</v>
      </c>
      <c r="V5" t="s">
        <v>317</v>
      </c>
    </row>
    <row r="6" spans="1:22" x14ac:dyDescent="0.25">
      <c r="A6" s="26" t="str">
        <f t="shared" si="0"/>
        <v>Aitkenvale (66/11kV)</v>
      </c>
      <c r="B6" s="27" t="s">
        <v>315</v>
      </c>
      <c r="C6" s="27" t="str">
        <f t="shared" ca="1" si="1"/>
        <v>Firm Capacity for Embedded Generation (MVA)</v>
      </c>
      <c r="D6" s="27">
        <f t="shared" ca="1" si="2"/>
        <v>15</v>
      </c>
      <c r="E6" s="27">
        <f t="shared" ca="1" si="3"/>
        <v>15</v>
      </c>
      <c r="F6" s="27">
        <f t="shared" ca="1" si="4"/>
        <v>15</v>
      </c>
      <c r="G6" s="27">
        <f t="shared" ca="1" si="5"/>
        <v>15</v>
      </c>
      <c r="H6" s="27">
        <f t="shared" ca="1" si="6"/>
        <v>15</v>
      </c>
      <c r="I6" s="27">
        <f t="shared" ca="1" si="7"/>
        <v>15</v>
      </c>
      <c r="J6" s="27">
        <f t="shared" ca="1" si="8"/>
        <v>15</v>
      </c>
      <c r="K6" s="27">
        <f t="shared" ca="1" si="9"/>
        <v>15</v>
      </c>
      <c r="L6" s="27">
        <f t="shared" ca="1" si="10"/>
        <v>15</v>
      </c>
      <c r="M6" s="27">
        <f t="shared" ca="1" si="11"/>
        <v>15</v>
      </c>
      <c r="N6" s="19" t="s">
        <v>8</v>
      </c>
      <c r="O6" t="s">
        <v>318</v>
      </c>
      <c r="P6">
        <f t="shared" ca="1" si="12"/>
        <v>44</v>
      </c>
      <c r="V6" t="s">
        <v>319</v>
      </c>
    </row>
    <row r="7" spans="1:22" x14ac:dyDescent="0.25">
      <c r="A7" s="26" t="str">
        <f t="shared" si="0"/>
        <v>Alan Sherriff (132/11kV)</v>
      </c>
      <c r="B7" s="27" t="s">
        <v>315</v>
      </c>
      <c r="C7" s="27" t="str">
        <f t="shared" ca="1" si="1"/>
        <v>Firm Capacity for Embedded Generation (MVA)</v>
      </c>
      <c r="D7" s="27">
        <f t="shared" ca="1" si="2"/>
        <v>18</v>
      </c>
      <c r="E7" s="27">
        <f t="shared" ca="1" si="3"/>
        <v>18</v>
      </c>
      <c r="F7" s="27">
        <f t="shared" ca="1" si="4"/>
        <v>18</v>
      </c>
      <c r="G7" s="27">
        <f t="shared" ca="1" si="5"/>
        <v>18</v>
      </c>
      <c r="H7" s="27">
        <f t="shared" ca="1" si="6"/>
        <v>18</v>
      </c>
      <c r="I7" s="27">
        <f t="shared" ca="1" si="7"/>
        <v>18</v>
      </c>
      <c r="J7" s="27">
        <f t="shared" ca="1" si="8"/>
        <v>18</v>
      </c>
      <c r="K7" s="27">
        <f t="shared" ca="1" si="9"/>
        <v>18</v>
      </c>
      <c r="L7" s="27">
        <f t="shared" ca="1" si="10"/>
        <v>18</v>
      </c>
      <c r="M7" s="27">
        <f t="shared" ca="1" si="11"/>
        <v>18</v>
      </c>
      <c r="N7" s="19" t="s">
        <v>10</v>
      </c>
      <c r="O7" t="s">
        <v>320</v>
      </c>
      <c r="P7">
        <f t="shared" ca="1" si="12"/>
        <v>44</v>
      </c>
      <c r="V7" t="s">
        <v>321</v>
      </c>
    </row>
    <row r="8" spans="1:22" x14ac:dyDescent="0.25">
      <c r="A8" s="26" t="str">
        <f t="shared" si="0"/>
        <v>Alfred Street (33/11kV)</v>
      </c>
      <c r="B8" s="27" t="s">
        <v>315</v>
      </c>
      <c r="C8" s="27" t="str">
        <f t="shared" ca="1" si="1"/>
        <v>Firm Capacity for Embedded Generation (MVA)</v>
      </c>
      <c r="D8" s="27">
        <f t="shared" ca="1" si="2"/>
        <v>35</v>
      </c>
      <c r="E8" s="27">
        <f t="shared" ca="1" si="3"/>
        <v>35</v>
      </c>
      <c r="F8" s="27">
        <f t="shared" ca="1" si="4"/>
        <v>35</v>
      </c>
      <c r="G8" s="27">
        <f t="shared" ca="1" si="5"/>
        <v>35</v>
      </c>
      <c r="H8" s="27">
        <f t="shared" ca="1" si="6"/>
        <v>35</v>
      </c>
      <c r="I8" s="27">
        <f t="shared" ca="1" si="7"/>
        <v>35</v>
      </c>
      <c r="J8" s="27">
        <f t="shared" ca="1" si="8"/>
        <v>35</v>
      </c>
      <c r="K8" s="27">
        <f t="shared" ca="1" si="9"/>
        <v>35</v>
      </c>
      <c r="L8" s="27">
        <f t="shared" ca="1" si="10"/>
        <v>35</v>
      </c>
      <c r="M8" s="27">
        <f t="shared" ca="1" si="11"/>
        <v>35</v>
      </c>
      <c r="N8" s="19" t="s">
        <v>11</v>
      </c>
      <c r="O8" t="s">
        <v>322</v>
      </c>
      <c r="P8">
        <f t="shared" ca="1" si="12"/>
        <v>44</v>
      </c>
      <c r="V8" t="s">
        <v>323</v>
      </c>
    </row>
    <row r="9" spans="1:22" x14ac:dyDescent="0.25">
      <c r="A9" s="26" t="str">
        <f t="shared" si="0"/>
        <v>Allora (33/11kV)</v>
      </c>
      <c r="B9" s="27" t="s">
        <v>315</v>
      </c>
      <c r="C9" s="27" t="str">
        <f t="shared" ca="1" si="1"/>
        <v>Firm Capacity for Embedded Generation (MVA)</v>
      </c>
      <c r="D9" s="27">
        <f t="shared" ca="1" si="2"/>
        <v>3</v>
      </c>
      <c r="E9" s="27">
        <f t="shared" ca="1" si="3"/>
        <v>3</v>
      </c>
      <c r="F9" s="27">
        <f t="shared" ca="1" si="4"/>
        <v>3</v>
      </c>
      <c r="G9" s="27">
        <f t="shared" ca="1" si="5"/>
        <v>3</v>
      </c>
      <c r="H9" s="27">
        <f t="shared" ca="1" si="6"/>
        <v>3</v>
      </c>
      <c r="I9" s="27">
        <f t="shared" ca="1" si="7"/>
        <v>3</v>
      </c>
      <c r="J9" s="27">
        <f t="shared" ca="1" si="8"/>
        <v>3</v>
      </c>
      <c r="K9" s="27">
        <f t="shared" ca="1" si="9"/>
        <v>3</v>
      </c>
      <c r="L9" s="27">
        <f t="shared" ca="1" si="10"/>
        <v>3</v>
      </c>
      <c r="M9" s="27">
        <f t="shared" ca="1" si="11"/>
        <v>3</v>
      </c>
      <c r="N9" s="19" t="s">
        <v>9</v>
      </c>
      <c r="O9" t="s">
        <v>324</v>
      </c>
      <c r="P9">
        <f t="shared" ca="1" si="12"/>
        <v>44</v>
      </c>
      <c r="V9" t="s">
        <v>325</v>
      </c>
    </row>
    <row r="10" spans="1:22" x14ac:dyDescent="0.25">
      <c r="A10" s="26" t="str">
        <f t="shared" si="0"/>
        <v>Atherton (66/22kV)</v>
      </c>
      <c r="B10" s="27" t="s">
        <v>315</v>
      </c>
      <c r="C10" s="27" t="str">
        <f t="shared" ca="1" si="1"/>
        <v>Firm Capacity for Embedded Generation (MVA)</v>
      </c>
      <c r="D10" s="27">
        <f t="shared" ca="1" si="2"/>
        <v>24</v>
      </c>
      <c r="E10" s="27">
        <f t="shared" ca="1" si="3"/>
        <v>24</v>
      </c>
      <c r="F10" s="27">
        <f t="shared" ca="1" si="4"/>
        <v>24</v>
      </c>
      <c r="G10" s="27">
        <f t="shared" ca="1" si="5"/>
        <v>24</v>
      </c>
      <c r="H10" s="27">
        <f t="shared" ca="1" si="6"/>
        <v>24</v>
      </c>
      <c r="I10" s="27">
        <f t="shared" ca="1" si="7"/>
        <v>24</v>
      </c>
      <c r="J10" s="27">
        <f t="shared" ca="1" si="8"/>
        <v>24</v>
      </c>
      <c r="K10" s="27">
        <f t="shared" ca="1" si="9"/>
        <v>24</v>
      </c>
      <c r="L10" s="27">
        <f t="shared" ca="1" si="10"/>
        <v>24</v>
      </c>
      <c r="M10" s="27">
        <f t="shared" ca="1" si="11"/>
        <v>24</v>
      </c>
      <c r="N10" s="19" t="s">
        <v>12</v>
      </c>
      <c r="O10" t="s">
        <v>326</v>
      </c>
      <c r="P10">
        <f t="shared" ca="1" si="12"/>
        <v>44</v>
      </c>
      <c r="V10" t="s">
        <v>327</v>
      </c>
    </row>
    <row r="11" spans="1:22" x14ac:dyDescent="0.25">
      <c r="A11" s="26" t="str">
        <f t="shared" si="0"/>
        <v>Awoonga (66/11kV)</v>
      </c>
      <c r="B11" s="27" t="s">
        <v>315</v>
      </c>
      <c r="C11" s="27" t="str">
        <f t="shared" ca="1" si="1"/>
        <v>Firm Capacity for Embedded Generation (MVA)</v>
      </c>
      <c r="D11" s="27">
        <f t="shared" ca="1" si="2"/>
        <v>8.6999999999999993</v>
      </c>
      <c r="E11" s="27">
        <f t="shared" ca="1" si="3"/>
        <v>8.6999999999999993</v>
      </c>
      <c r="F11" s="27">
        <f t="shared" ca="1" si="4"/>
        <v>8.6999999999999993</v>
      </c>
      <c r="G11" s="27">
        <f t="shared" ca="1" si="5"/>
        <v>7.5</v>
      </c>
      <c r="H11" s="27">
        <f t="shared" ca="1" si="6"/>
        <v>8.6999999999999993</v>
      </c>
      <c r="I11" s="27">
        <f t="shared" ca="1" si="7"/>
        <v>8.6999999999999993</v>
      </c>
      <c r="J11" s="27">
        <f t="shared" ca="1" si="8"/>
        <v>8.6999999999999993</v>
      </c>
      <c r="K11" s="27">
        <f t="shared" ca="1" si="9"/>
        <v>8.6999999999999993</v>
      </c>
      <c r="L11" s="27">
        <f t="shared" ca="1" si="10"/>
        <v>8.6999999999999993</v>
      </c>
      <c r="M11" s="27">
        <f t="shared" ca="1" si="11"/>
        <v>8.6999999999999993</v>
      </c>
      <c r="N11" s="19" t="s">
        <v>13</v>
      </c>
      <c r="O11" t="s">
        <v>328</v>
      </c>
      <c r="P11">
        <f t="shared" ca="1" si="12"/>
        <v>44</v>
      </c>
      <c r="V11" t="s">
        <v>329</v>
      </c>
    </row>
    <row r="12" spans="1:22" x14ac:dyDescent="0.25">
      <c r="A12" s="26" t="str">
        <f t="shared" si="0"/>
        <v>Ayr (66/11kV)</v>
      </c>
      <c r="B12" s="27" t="s">
        <v>315</v>
      </c>
      <c r="C12" s="27" t="str">
        <f t="shared" ca="1" si="1"/>
        <v>Firm Capacity for Embedded Generation (MVA)</v>
      </c>
      <c r="D12" s="27">
        <f t="shared" ca="1" si="2"/>
        <v>7.5</v>
      </c>
      <c r="E12" s="27">
        <f t="shared" ca="1" si="3"/>
        <v>7.5</v>
      </c>
      <c r="F12" s="27">
        <f t="shared" ca="1" si="4"/>
        <v>7.5</v>
      </c>
      <c r="G12" s="27">
        <f t="shared" ca="1" si="5"/>
        <v>7.5</v>
      </c>
      <c r="H12" s="27">
        <f t="shared" ca="1" si="6"/>
        <v>7.5</v>
      </c>
      <c r="I12" s="27">
        <f t="shared" ca="1" si="7"/>
        <v>7.5</v>
      </c>
      <c r="J12" s="27">
        <f t="shared" ca="1" si="8"/>
        <v>7.5</v>
      </c>
      <c r="K12" s="27">
        <f t="shared" ca="1" si="9"/>
        <v>7.5</v>
      </c>
      <c r="L12" s="27">
        <f t="shared" ca="1" si="10"/>
        <v>7.5</v>
      </c>
      <c r="M12" s="27">
        <f t="shared" ca="1" si="11"/>
        <v>7.5</v>
      </c>
      <c r="N12" s="19" t="s">
        <v>14</v>
      </c>
      <c r="O12" t="s">
        <v>330</v>
      </c>
      <c r="P12">
        <f t="shared" ca="1" si="12"/>
        <v>44</v>
      </c>
      <c r="V12" t="s">
        <v>331</v>
      </c>
    </row>
    <row r="13" spans="1:22" x14ac:dyDescent="0.25">
      <c r="A13" s="26" t="str">
        <f t="shared" si="0"/>
        <v>Balberra (33/11kV)</v>
      </c>
      <c r="B13" s="27" t="s">
        <v>315</v>
      </c>
      <c r="C13" s="27" t="str">
        <f t="shared" ca="1" si="1"/>
        <v>Firm Capacity for Embedded Generation (MVA)</v>
      </c>
      <c r="D13" s="27">
        <f t="shared" ca="1" si="2"/>
        <v>0</v>
      </c>
      <c r="E13" s="27">
        <f t="shared" ca="1" si="3"/>
        <v>0</v>
      </c>
      <c r="F13" s="27">
        <f t="shared" ca="1" si="4"/>
        <v>0</v>
      </c>
      <c r="G13" s="27">
        <f t="shared" ca="1" si="5"/>
        <v>0</v>
      </c>
      <c r="H13" s="27">
        <f t="shared" ca="1" si="6"/>
        <v>0</v>
      </c>
      <c r="I13" s="27">
        <f t="shared" ca="1" si="7"/>
        <v>0</v>
      </c>
      <c r="J13" s="27">
        <f t="shared" ca="1" si="8"/>
        <v>0</v>
      </c>
      <c r="K13" s="27">
        <f t="shared" ca="1" si="9"/>
        <v>0</v>
      </c>
      <c r="L13" s="27">
        <f t="shared" ca="1" si="10"/>
        <v>0</v>
      </c>
      <c r="M13" s="27">
        <f t="shared" ca="1" si="11"/>
        <v>0</v>
      </c>
      <c r="N13" s="19" t="s">
        <v>15</v>
      </c>
      <c r="O13" t="s">
        <v>332</v>
      </c>
      <c r="P13">
        <f t="shared" ca="1" si="12"/>
        <v>44</v>
      </c>
      <c r="V13" t="s">
        <v>333</v>
      </c>
    </row>
    <row r="14" spans="1:22" x14ac:dyDescent="0.25">
      <c r="A14" s="26" t="str">
        <f t="shared" si="0"/>
        <v>Bambaroo (66/11kV)</v>
      </c>
      <c r="B14" s="27" t="s">
        <v>315</v>
      </c>
      <c r="C14" s="27" t="str">
        <f t="shared" ca="1" si="1"/>
        <v>Firm Capacity for Embedded Generation (MVA)</v>
      </c>
      <c r="D14" s="27">
        <f t="shared" ca="1" si="2"/>
        <v>0</v>
      </c>
      <c r="E14" s="27">
        <f t="shared" ca="1" si="3"/>
        <v>0</v>
      </c>
      <c r="F14" s="27">
        <f t="shared" ca="1" si="4"/>
        <v>0</v>
      </c>
      <c r="G14" s="27">
        <f t="shared" ca="1" si="5"/>
        <v>0</v>
      </c>
      <c r="H14" s="27">
        <f t="shared" ca="1" si="6"/>
        <v>0</v>
      </c>
      <c r="I14" s="27">
        <f t="shared" ca="1" si="7"/>
        <v>0</v>
      </c>
      <c r="J14" s="27">
        <f t="shared" ca="1" si="8"/>
        <v>0</v>
      </c>
      <c r="K14" s="27">
        <f t="shared" ca="1" si="9"/>
        <v>0</v>
      </c>
      <c r="L14" s="27">
        <f t="shared" ca="1" si="10"/>
        <v>0</v>
      </c>
      <c r="M14" s="27">
        <f t="shared" ca="1" si="11"/>
        <v>0</v>
      </c>
      <c r="N14" s="19" t="s">
        <v>16</v>
      </c>
      <c r="O14" t="s">
        <v>334</v>
      </c>
      <c r="P14">
        <f t="shared" ca="1" si="12"/>
        <v>44</v>
      </c>
      <c r="V14" t="s">
        <v>335</v>
      </c>
    </row>
    <row r="15" spans="1:22" x14ac:dyDescent="0.25">
      <c r="A15" s="26" t="str">
        <f t="shared" si="0"/>
        <v>Barcaldine (66/22kV)</v>
      </c>
      <c r="B15" s="27" t="s">
        <v>315</v>
      </c>
      <c r="C15" s="27" t="str">
        <f t="shared" ca="1" si="1"/>
        <v>Firm Capacity for Embedded Generation (MVA)</v>
      </c>
      <c r="D15" s="27">
        <f t="shared" ca="1" si="2"/>
        <v>0</v>
      </c>
      <c r="E15" s="27">
        <f t="shared" ca="1" si="3"/>
        <v>0</v>
      </c>
      <c r="F15" s="27">
        <f t="shared" ca="1" si="4"/>
        <v>0</v>
      </c>
      <c r="G15" s="27">
        <f t="shared" ca="1" si="5"/>
        <v>0</v>
      </c>
      <c r="H15" s="27">
        <f t="shared" ca="1" si="6"/>
        <v>0</v>
      </c>
      <c r="I15" s="27">
        <f t="shared" ca="1" si="7"/>
        <v>0</v>
      </c>
      <c r="J15" s="27">
        <f t="shared" ca="1" si="8"/>
        <v>0</v>
      </c>
      <c r="K15" s="27">
        <f t="shared" ca="1" si="9"/>
        <v>0</v>
      </c>
      <c r="L15" s="27">
        <f t="shared" ca="1" si="10"/>
        <v>0</v>
      </c>
      <c r="M15" s="27">
        <f t="shared" ca="1" si="11"/>
        <v>0</v>
      </c>
      <c r="N15" s="19" t="s">
        <v>17</v>
      </c>
      <c r="O15" t="s">
        <v>336</v>
      </c>
      <c r="P15">
        <f t="shared" ca="1" si="12"/>
        <v>44</v>
      </c>
      <c r="V15" t="s">
        <v>337</v>
      </c>
    </row>
    <row r="16" spans="1:22" x14ac:dyDescent="0.25">
      <c r="A16" s="26" t="str">
        <f t="shared" si="0"/>
        <v>Barcaldine BSP (132/66kV)</v>
      </c>
      <c r="B16" s="27" t="s">
        <v>338</v>
      </c>
      <c r="C16" s="27" t="str">
        <f t="shared" ca="1" si="1"/>
        <v>Firm Capacity for Embedded Generation (MVA)</v>
      </c>
      <c r="D16" s="27">
        <f ca="1">INDIRECT($N16&amp;"!"&amp;"I"&amp;$P16)</f>
        <v>0</v>
      </c>
      <c r="E16" s="27">
        <f ca="1">INDIRECT($N16&amp;"!"&amp;"K"&amp;$P16)</f>
        <v>0</v>
      </c>
      <c r="F16" s="27">
        <f ca="1">INDIRECT($N16&amp;"!"&amp;"M"&amp;$P16)</f>
        <v>0</v>
      </c>
      <c r="G16" s="27">
        <f ca="1">INDIRECT($N16&amp;"!"&amp;"O"&amp;$P16)</f>
        <v>0</v>
      </c>
      <c r="H16" s="27">
        <f ca="1">INDIRECT($N16&amp;"!"&amp;"R"&amp;$P16)</f>
        <v>0</v>
      </c>
      <c r="I16" s="27">
        <f ca="1">INDIRECT($N16&amp;"!"&amp;"T"&amp;$P16)</f>
        <v>0</v>
      </c>
      <c r="J16" s="27">
        <f ca="1">INDIRECT($N16&amp;"!"&amp;"V"&amp;$P16)</f>
        <v>0</v>
      </c>
      <c r="K16" s="27">
        <f ca="1">INDIRECT($N16&amp;"!"&amp;"AA"&amp;$P16)</f>
        <v>0</v>
      </c>
      <c r="L16" s="27">
        <f ca="1">INDIRECT($N16&amp;"!"&amp;"AB"&amp;$P16)</f>
        <v>0</v>
      </c>
      <c r="M16" s="27">
        <f ca="1">INDIRECT($N16&amp;"!"&amp;"AE"&amp;$P16)</f>
        <v>0</v>
      </c>
      <c r="N16" s="19" t="s">
        <v>259</v>
      </c>
      <c r="O16" t="s">
        <v>339</v>
      </c>
      <c r="P16">
        <f t="shared" ca="1" si="12"/>
        <v>42</v>
      </c>
      <c r="V16" t="s">
        <v>340</v>
      </c>
    </row>
    <row r="17" spans="1:22" x14ac:dyDescent="0.25">
      <c r="A17" s="26" t="str">
        <f t="shared" si="0"/>
        <v>Bargara (66/11kV)</v>
      </c>
      <c r="B17" s="27" t="s">
        <v>315</v>
      </c>
      <c r="C17" s="27" t="str">
        <f t="shared" ca="1" si="1"/>
        <v>Firm Capacity for Embedded Generation (MVA)</v>
      </c>
      <c r="D17" s="27">
        <f t="shared" ref="D17:D26" ca="1" si="13">INDIRECT($N17&amp;"!"&amp;"J"&amp;$P17)</f>
        <v>15</v>
      </c>
      <c r="E17" s="27">
        <f t="shared" ref="E17:E26" ca="1" si="14">INDIRECT($N17&amp;"!"&amp;"L"&amp;$P17)</f>
        <v>15</v>
      </c>
      <c r="F17" s="27">
        <f t="shared" ref="F17:F26" ca="1" si="15">INDIRECT($N17&amp;"!"&amp;"N"&amp;$P17)</f>
        <v>15</v>
      </c>
      <c r="G17" s="27">
        <f t="shared" ref="G17:G26" ca="1" si="16">INDIRECT($N17&amp;"!"&amp;"P"&amp;$P17)</f>
        <v>15</v>
      </c>
      <c r="H17" s="27">
        <f t="shared" ref="H17:H26" ca="1" si="17">INDIRECT($N17&amp;"!"&amp;"S"&amp;$P17)</f>
        <v>15</v>
      </c>
      <c r="I17" s="27">
        <f t="shared" ref="I17:I26" ca="1" si="18">INDIRECT($N17&amp;"!"&amp;"U"&amp;$P17)</f>
        <v>15</v>
      </c>
      <c r="J17" s="27">
        <f t="shared" ref="J17:J26" ca="1" si="19">INDIRECT($N17&amp;"!"&amp;"W"&amp;$P17)</f>
        <v>15</v>
      </c>
      <c r="K17" s="27">
        <f t="shared" ref="K17:K26" ca="1" si="20">INDIRECT($N17&amp;"!"&amp;"AB"&amp;$P17)</f>
        <v>15</v>
      </c>
      <c r="L17" s="27">
        <f t="shared" ref="L17:L26" ca="1" si="21">INDIRECT($N17&amp;"!"&amp;"AC"&amp;$P17)</f>
        <v>15</v>
      </c>
      <c r="M17" s="27">
        <f t="shared" ref="M17:M26" ca="1" si="22">INDIRECT($N17&amp;"!"&amp;"AF"&amp;$P17)</f>
        <v>15</v>
      </c>
      <c r="N17" s="19" t="s">
        <v>18</v>
      </c>
      <c r="O17" t="s">
        <v>341</v>
      </c>
      <c r="P17">
        <f t="shared" ca="1" si="12"/>
        <v>44</v>
      </c>
      <c r="V17" t="s">
        <v>342</v>
      </c>
    </row>
    <row r="18" spans="1:22" x14ac:dyDescent="0.25">
      <c r="A18" s="26" t="str">
        <f t="shared" si="0"/>
        <v>Barratta (66/11kV)</v>
      </c>
      <c r="B18" s="27" t="s">
        <v>315</v>
      </c>
      <c r="C18" s="27" t="str">
        <f t="shared" ca="1" si="1"/>
        <v>Firm Capacity for Embedded Generation (MVA)</v>
      </c>
      <c r="D18" s="27">
        <f t="shared" ca="1" si="13"/>
        <v>0</v>
      </c>
      <c r="E18" s="27">
        <f t="shared" ca="1" si="14"/>
        <v>0</v>
      </c>
      <c r="F18" s="27">
        <f t="shared" ca="1" si="15"/>
        <v>0</v>
      </c>
      <c r="G18" s="27">
        <f t="shared" ca="1" si="16"/>
        <v>0</v>
      </c>
      <c r="H18" s="27">
        <f t="shared" ca="1" si="17"/>
        <v>0</v>
      </c>
      <c r="I18" s="27">
        <f t="shared" ca="1" si="18"/>
        <v>0</v>
      </c>
      <c r="J18" s="27">
        <f t="shared" ca="1" si="19"/>
        <v>0</v>
      </c>
      <c r="K18" s="27">
        <f t="shared" ca="1" si="20"/>
        <v>0</v>
      </c>
      <c r="L18" s="27">
        <f t="shared" ca="1" si="21"/>
        <v>0</v>
      </c>
      <c r="M18" s="27">
        <f t="shared" ca="1" si="22"/>
        <v>0</v>
      </c>
      <c r="N18" s="19" t="s">
        <v>19</v>
      </c>
      <c r="O18" t="s">
        <v>343</v>
      </c>
      <c r="P18">
        <f t="shared" ca="1" si="12"/>
        <v>44</v>
      </c>
      <c r="V18" t="s">
        <v>344</v>
      </c>
    </row>
    <row r="19" spans="1:22" x14ac:dyDescent="0.25">
      <c r="A19" s="26" t="str">
        <f t="shared" si="0"/>
        <v>Bedford Weir (66/22kV)</v>
      </c>
      <c r="B19" s="27" t="s">
        <v>315</v>
      </c>
      <c r="C19" s="27" t="str">
        <f t="shared" ca="1" si="1"/>
        <v>Firm Capacity for Embedded Generation (MVA)</v>
      </c>
      <c r="D19" s="27">
        <f t="shared" ca="1" si="13"/>
        <v>7.5</v>
      </c>
      <c r="E19" s="27">
        <f t="shared" ca="1" si="14"/>
        <v>7.5</v>
      </c>
      <c r="F19" s="27">
        <f t="shared" ca="1" si="15"/>
        <v>7.5</v>
      </c>
      <c r="G19" s="27">
        <f t="shared" ca="1" si="16"/>
        <v>7.5</v>
      </c>
      <c r="H19" s="27">
        <f t="shared" ca="1" si="17"/>
        <v>7.5</v>
      </c>
      <c r="I19" s="27">
        <f t="shared" ca="1" si="18"/>
        <v>7.5</v>
      </c>
      <c r="J19" s="27">
        <f t="shared" ca="1" si="19"/>
        <v>7.5</v>
      </c>
      <c r="K19" s="27">
        <f t="shared" ca="1" si="20"/>
        <v>7.5</v>
      </c>
      <c r="L19" s="27">
        <f t="shared" ca="1" si="21"/>
        <v>7.5</v>
      </c>
      <c r="M19" s="27">
        <f t="shared" ca="1" si="22"/>
        <v>7.5</v>
      </c>
      <c r="N19" s="19" t="s">
        <v>22</v>
      </c>
      <c r="O19" t="s">
        <v>345</v>
      </c>
      <c r="P19">
        <f t="shared" ca="1" si="12"/>
        <v>44</v>
      </c>
      <c r="V19" t="s">
        <v>346</v>
      </c>
    </row>
    <row r="20" spans="1:22" x14ac:dyDescent="0.25">
      <c r="A20" s="26" t="str">
        <f t="shared" si="0"/>
        <v>Belgian Gardens (66/11kV)</v>
      </c>
      <c r="B20" s="27" t="s">
        <v>315</v>
      </c>
      <c r="C20" s="27" t="str">
        <f t="shared" ca="1" si="1"/>
        <v>Firm Capacity for Embedded Generation (MVA)</v>
      </c>
      <c r="D20" s="27">
        <f t="shared" ca="1" si="13"/>
        <v>19</v>
      </c>
      <c r="E20" s="27">
        <f t="shared" ca="1" si="14"/>
        <v>19</v>
      </c>
      <c r="F20" s="27">
        <f t="shared" ca="1" si="15"/>
        <v>19</v>
      </c>
      <c r="G20" s="27">
        <f t="shared" ca="1" si="16"/>
        <v>19</v>
      </c>
      <c r="H20" s="27">
        <f t="shared" ca="1" si="17"/>
        <v>19</v>
      </c>
      <c r="I20" s="27">
        <f t="shared" ca="1" si="18"/>
        <v>19</v>
      </c>
      <c r="J20" s="27">
        <f t="shared" ca="1" si="19"/>
        <v>19</v>
      </c>
      <c r="K20" s="27">
        <f t="shared" ca="1" si="20"/>
        <v>19</v>
      </c>
      <c r="L20" s="27">
        <f t="shared" ca="1" si="21"/>
        <v>19</v>
      </c>
      <c r="M20" s="27">
        <f t="shared" ca="1" si="22"/>
        <v>19</v>
      </c>
      <c r="N20" s="19" t="s">
        <v>20</v>
      </c>
      <c r="O20" t="s">
        <v>347</v>
      </c>
      <c r="P20">
        <f t="shared" ca="1" si="12"/>
        <v>44</v>
      </c>
      <c r="V20" t="s">
        <v>348</v>
      </c>
    </row>
    <row r="21" spans="1:22" x14ac:dyDescent="0.25">
      <c r="A21" s="26" t="str">
        <f t="shared" si="0"/>
        <v>Berserker (66/11kV)</v>
      </c>
      <c r="B21" s="27" t="s">
        <v>315</v>
      </c>
      <c r="C21" s="27" t="str">
        <f t="shared" ca="1" si="1"/>
        <v>Firm Capacity for Embedded Generation (MVA)</v>
      </c>
      <c r="D21" s="27">
        <f t="shared" ca="1" si="13"/>
        <v>19</v>
      </c>
      <c r="E21" s="27">
        <f t="shared" ca="1" si="14"/>
        <v>19</v>
      </c>
      <c r="F21" s="27">
        <f t="shared" ca="1" si="15"/>
        <v>19</v>
      </c>
      <c r="G21" s="27">
        <f t="shared" ca="1" si="16"/>
        <v>19</v>
      </c>
      <c r="H21" s="27">
        <f t="shared" ca="1" si="17"/>
        <v>19</v>
      </c>
      <c r="I21" s="27">
        <f t="shared" ca="1" si="18"/>
        <v>19</v>
      </c>
      <c r="J21" s="27">
        <f t="shared" ca="1" si="19"/>
        <v>19</v>
      </c>
      <c r="K21" s="27">
        <f t="shared" ca="1" si="20"/>
        <v>19</v>
      </c>
      <c r="L21" s="27">
        <f t="shared" ca="1" si="21"/>
        <v>19</v>
      </c>
      <c r="M21" s="27">
        <f t="shared" ca="1" si="22"/>
        <v>19</v>
      </c>
      <c r="N21" s="19" t="s">
        <v>21</v>
      </c>
      <c r="O21" t="s">
        <v>349</v>
      </c>
      <c r="P21">
        <f t="shared" ca="1" si="12"/>
        <v>44</v>
      </c>
      <c r="V21" t="s">
        <v>350</v>
      </c>
    </row>
    <row r="22" spans="1:22" x14ac:dyDescent="0.25">
      <c r="A22" s="26" t="str">
        <f t="shared" si="0"/>
        <v>Biloela (66/11kV)</v>
      </c>
      <c r="B22" s="27" t="s">
        <v>315</v>
      </c>
      <c r="C22" s="27" t="str">
        <f t="shared" ca="1" si="1"/>
        <v>Firm Capacity for Embedded Generation (MVA)</v>
      </c>
      <c r="D22" s="27">
        <f t="shared" ca="1" si="13"/>
        <v>15</v>
      </c>
      <c r="E22" s="27">
        <f t="shared" ca="1" si="14"/>
        <v>15</v>
      </c>
      <c r="F22" s="27">
        <f t="shared" ca="1" si="15"/>
        <v>15</v>
      </c>
      <c r="G22" s="27">
        <f t="shared" ca="1" si="16"/>
        <v>15</v>
      </c>
      <c r="H22" s="27">
        <f t="shared" ca="1" si="17"/>
        <v>15</v>
      </c>
      <c r="I22" s="27">
        <f t="shared" ca="1" si="18"/>
        <v>15</v>
      </c>
      <c r="J22" s="27">
        <f t="shared" ca="1" si="19"/>
        <v>15</v>
      </c>
      <c r="K22" s="27">
        <f t="shared" ca="1" si="20"/>
        <v>15</v>
      </c>
      <c r="L22" s="27">
        <f t="shared" ca="1" si="21"/>
        <v>15</v>
      </c>
      <c r="M22" s="27">
        <f t="shared" ca="1" si="22"/>
        <v>15</v>
      </c>
      <c r="N22" s="19" t="s">
        <v>23</v>
      </c>
      <c r="O22" t="s">
        <v>351</v>
      </c>
      <c r="P22">
        <f t="shared" ca="1" si="12"/>
        <v>44</v>
      </c>
      <c r="V22" t="s">
        <v>352</v>
      </c>
    </row>
    <row r="23" spans="1:22" x14ac:dyDescent="0.25">
      <c r="A23" s="26" t="str">
        <f t="shared" si="0"/>
        <v>Bingegang (66/22kV)</v>
      </c>
      <c r="B23" s="27" t="s">
        <v>315</v>
      </c>
      <c r="C23" s="27" t="str">
        <f t="shared" ca="1" si="1"/>
        <v>Firm Capacity for Embedded Generation (MVA)</v>
      </c>
      <c r="D23" s="27">
        <f t="shared" ca="1" si="13"/>
        <v>5</v>
      </c>
      <c r="E23" s="27">
        <f t="shared" ca="1" si="14"/>
        <v>5</v>
      </c>
      <c r="F23" s="27">
        <f t="shared" ca="1" si="15"/>
        <v>5</v>
      </c>
      <c r="G23" s="27">
        <f t="shared" ca="1" si="16"/>
        <v>5</v>
      </c>
      <c r="H23" s="27">
        <f t="shared" ca="1" si="17"/>
        <v>5</v>
      </c>
      <c r="I23" s="27">
        <f t="shared" ca="1" si="18"/>
        <v>5</v>
      </c>
      <c r="J23" s="27">
        <f t="shared" ca="1" si="19"/>
        <v>5</v>
      </c>
      <c r="K23" s="27">
        <f t="shared" ca="1" si="20"/>
        <v>5</v>
      </c>
      <c r="L23" s="27">
        <f t="shared" ca="1" si="21"/>
        <v>5</v>
      </c>
      <c r="M23" s="27">
        <f t="shared" ca="1" si="22"/>
        <v>5</v>
      </c>
      <c r="N23" s="19" t="s">
        <v>24</v>
      </c>
      <c r="O23" t="s">
        <v>353</v>
      </c>
      <c r="P23">
        <f t="shared" ca="1" si="12"/>
        <v>44</v>
      </c>
      <c r="V23" t="s">
        <v>310</v>
      </c>
    </row>
    <row r="24" spans="1:22" x14ac:dyDescent="0.25">
      <c r="A24" s="26" t="str">
        <f t="shared" si="0"/>
        <v>Black River (66/11kV)</v>
      </c>
      <c r="B24" s="27" t="s">
        <v>315</v>
      </c>
      <c r="C24" s="27" t="str">
        <f t="shared" ca="1" si="1"/>
        <v>Firm Capacity for Embedded Generation (MVA)</v>
      </c>
      <c r="D24" s="27">
        <f t="shared" ca="1" si="13"/>
        <v>15</v>
      </c>
      <c r="E24" s="27">
        <f t="shared" ca="1" si="14"/>
        <v>15</v>
      </c>
      <c r="F24" s="27">
        <f t="shared" ca="1" si="15"/>
        <v>15</v>
      </c>
      <c r="G24" s="27">
        <f t="shared" ca="1" si="16"/>
        <v>15</v>
      </c>
      <c r="H24" s="27">
        <f t="shared" ca="1" si="17"/>
        <v>15</v>
      </c>
      <c r="I24" s="27">
        <f t="shared" ca="1" si="18"/>
        <v>15</v>
      </c>
      <c r="J24" s="27">
        <f t="shared" ca="1" si="19"/>
        <v>15</v>
      </c>
      <c r="K24" s="27">
        <f t="shared" ca="1" si="20"/>
        <v>15</v>
      </c>
      <c r="L24" s="27">
        <f t="shared" ca="1" si="21"/>
        <v>15</v>
      </c>
      <c r="M24" s="27">
        <f t="shared" ca="1" si="22"/>
        <v>15</v>
      </c>
      <c r="N24" s="19" t="s">
        <v>27</v>
      </c>
      <c r="O24" t="s">
        <v>354</v>
      </c>
      <c r="P24">
        <f t="shared" ca="1" si="12"/>
        <v>44</v>
      </c>
      <c r="V24" t="s">
        <v>355</v>
      </c>
    </row>
    <row r="25" spans="1:22" x14ac:dyDescent="0.25">
      <c r="A25" s="26" t="str">
        <f t="shared" si="0"/>
        <v>Blackall (66/22kV)</v>
      </c>
      <c r="B25" s="27" t="s">
        <v>315</v>
      </c>
      <c r="C25" s="27" t="str">
        <f t="shared" ca="1" si="1"/>
        <v>Firm Capacity for Embedded Generation (MVA)</v>
      </c>
      <c r="D25" s="27">
        <f t="shared" ca="1" si="13"/>
        <v>5</v>
      </c>
      <c r="E25" s="27">
        <f t="shared" ca="1" si="14"/>
        <v>5</v>
      </c>
      <c r="F25" s="27">
        <f t="shared" ca="1" si="15"/>
        <v>5</v>
      </c>
      <c r="G25" s="27">
        <f t="shared" ca="1" si="16"/>
        <v>5</v>
      </c>
      <c r="H25" s="27">
        <f t="shared" ca="1" si="17"/>
        <v>5</v>
      </c>
      <c r="I25" s="27">
        <f t="shared" ca="1" si="18"/>
        <v>5</v>
      </c>
      <c r="J25" s="27">
        <f t="shared" ca="1" si="19"/>
        <v>5</v>
      </c>
      <c r="K25" s="27">
        <f t="shared" ca="1" si="20"/>
        <v>5</v>
      </c>
      <c r="L25" s="27">
        <f t="shared" ca="1" si="21"/>
        <v>5</v>
      </c>
      <c r="M25" s="27">
        <f t="shared" ca="1" si="22"/>
        <v>5</v>
      </c>
      <c r="N25" s="19" t="s">
        <v>26</v>
      </c>
      <c r="O25" t="s">
        <v>356</v>
      </c>
      <c r="P25">
        <f t="shared" ca="1" si="12"/>
        <v>44</v>
      </c>
      <c r="V25" t="s">
        <v>357</v>
      </c>
    </row>
    <row r="26" spans="1:22" x14ac:dyDescent="0.25">
      <c r="A26" s="26" t="str">
        <f t="shared" si="0"/>
        <v>Blackwater (66/22kV)</v>
      </c>
      <c r="B26" s="27" t="s">
        <v>315</v>
      </c>
      <c r="C26" s="27" t="str">
        <f t="shared" ca="1" si="1"/>
        <v>Firm Capacity for Embedded Generation (MVA)</v>
      </c>
      <c r="D26" s="27">
        <f t="shared" ca="1" si="13"/>
        <v>7.5</v>
      </c>
      <c r="E26" s="27">
        <f t="shared" ca="1" si="14"/>
        <v>7.5</v>
      </c>
      <c r="F26" s="27">
        <f t="shared" ca="1" si="15"/>
        <v>7.5</v>
      </c>
      <c r="G26" s="27">
        <f t="shared" ca="1" si="16"/>
        <v>7.5</v>
      </c>
      <c r="H26" s="27">
        <f t="shared" ca="1" si="17"/>
        <v>7.5</v>
      </c>
      <c r="I26" s="27">
        <f t="shared" ca="1" si="18"/>
        <v>7.5</v>
      </c>
      <c r="J26" s="27">
        <f t="shared" ca="1" si="19"/>
        <v>7.5</v>
      </c>
      <c r="K26" s="27">
        <f t="shared" ca="1" si="20"/>
        <v>7.5</v>
      </c>
      <c r="L26" s="27">
        <f t="shared" ca="1" si="21"/>
        <v>7.5</v>
      </c>
      <c r="M26" s="27">
        <f t="shared" ca="1" si="22"/>
        <v>7.5</v>
      </c>
      <c r="N26" s="19" t="s">
        <v>25</v>
      </c>
      <c r="O26" t="s">
        <v>358</v>
      </c>
      <c r="P26">
        <f t="shared" ca="1" si="12"/>
        <v>44</v>
      </c>
      <c r="V26" t="s">
        <v>359</v>
      </c>
    </row>
    <row r="27" spans="1:22" x14ac:dyDescent="0.25">
      <c r="A27" s="26" t="str">
        <f t="shared" si="0"/>
        <v>Blackwater BSP (132/66kV)</v>
      </c>
      <c r="B27" s="27" t="s">
        <v>338</v>
      </c>
      <c r="C27" s="27" t="str">
        <f t="shared" ca="1" si="1"/>
        <v>Firm Capacity for Embedded Generation (MVA)</v>
      </c>
      <c r="D27" s="27" t="str">
        <f ca="1">INDIRECT($N27&amp;"!"&amp;"I"&amp;$P27)</f>
        <v xml:space="preserve"> </v>
      </c>
      <c r="E27" s="27" t="str">
        <f ca="1">INDIRECT($N27&amp;"!"&amp;"K"&amp;$P27)</f>
        <v xml:space="preserve"> </v>
      </c>
      <c r="F27" s="27" t="str">
        <f ca="1">INDIRECT($N27&amp;"!"&amp;"M"&amp;$P27)</f>
        <v xml:space="preserve"> </v>
      </c>
      <c r="G27" s="27" t="str">
        <f ca="1">INDIRECT($N27&amp;"!"&amp;"O"&amp;$P27)</f>
        <v xml:space="preserve"> </v>
      </c>
      <c r="H27" s="27" t="str">
        <f ca="1">INDIRECT($N27&amp;"!"&amp;"R"&amp;$P27)</f>
        <v xml:space="preserve"> </v>
      </c>
      <c r="I27" s="27" t="str">
        <f ca="1">INDIRECT($N27&amp;"!"&amp;"T"&amp;$P27)</f>
        <v xml:space="preserve"> </v>
      </c>
      <c r="J27" s="27" t="str">
        <f ca="1">INDIRECT($N27&amp;"!"&amp;"V"&amp;$P27)</f>
        <v xml:space="preserve"> </v>
      </c>
      <c r="K27" s="27" t="str">
        <f ca="1">INDIRECT($N27&amp;"!"&amp;"AA"&amp;$P27)</f>
        <v xml:space="preserve"> </v>
      </c>
      <c r="L27" s="27" t="str">
        <f ca="1">INDIRECT($N27&amp;"!"&amp;"AB"&amp;$P27)</f>
        <v xml:space="preserve"> </v>
      </c>
      <c r="M27" s="27" t="str">
        <f ca="1">INDIRECT($N27&amp;"!"&amp;"AE"&amp;$P27)</f>
        <v xml:space="preserve"> </v>
      </c>
      <c r="N27" s="19" t="s">
        <v>255</v>
      </c>
      <c r="O27" t="s">
        <v>360</v>
      </c>
      <c r="P27">
        <f t="shared" ca="1" si="12"/>
        <v>42</v>
      </c>
      <c r="V27" t="s">
        <v>361</v>
      </c>
    </row>
    <row r="28" spans="1:22" x14ac:dyDescent="0.25">
      <c r="A28" s="26" t="str">
        <f t="shared" si="0"/>
        <v>Bluewater (66/11kV)</v>
      </c>
      <c r="B28" s="27" t="s">
        <v>315</v>
      </c>
      <c r="C28" s="27" t="str">
        <f t="shared" ca="1" si="1"/>
        <v>Firm Capacity for Embedded Generation (MVA)</v>
      </c>
      <c r="D28" s="27">
        <f ca="1">INDIRECT($N28&amp;"!"&amp;"J"&amp;$P28)</f>
        <v>0</v>
      </c>
      <c r="E28" s="27">
        <f ca="1">INDIRECT($N28&amp;"!"&amp;"L"&amp;$P28)</f>
        <v>0</v>
      </c>
      <c r="F28" s="27">
        <f ca="1">INDIRECT($N28&amp;"!"&amp;"N"&amp;$P28)</f>
        <v>0</v>
      </c>
      <c r="G28" s="27">
        <f ca="1">INDIRECT($N28&amp;"!"&amp;"P"&amp;$P28)</f>
        <v>0</v>
      </c>
      <c r="H28" s="27">
        <f ca="1">INDIRECT($N28&amp;"!"&amp;"S"&amp;$P28)</f>
        <v>0</v>
      </c>
      <c r="I28" s="27">
        <f ca="1">INDIRECT($N28&amp;"!"&amp;"U"&amp;$P28)</f>
        <v>0</v>
      </c>
      <c r="J28" s="27">
        <f ca="1">INDIRECT($N28&amp;"!"&amp;"W"&amp;$P28)</f>
        <v>0</v>
      </c>
      <c r="K28" s="27">
        <f ca="1">INDIRECT($N28&amp;"!"&amp;"AB"&amp;$P28)</f>
        <v>0</v>
      </c>
      <c r="L28" s="27">
        <f ca="1">INDIRECT($N28&amp;"!"&amp;"AC"&amp;$P28)</f>
        <v>0</v>
      </c>
      <c r="M28" s="27">
        <f ca="1">INDIRECT($N28&amp;"!"&amp;"AF"&amp;$P28)</f>
        <v>0</v>
      </c>
      <c r="N28" s="19" t="s">
        <v>28</v>
      </c>
      <c r="O28" t="s">
        <v>362</v>
      </c>
      <c r="P28">
        <f t="shared" ca="1" si="12"/>
        <v>44</v>
      </c>
    </row>
    <row r="29" spans="1:22" x14ac:dyDescent="0.25">
      <c r="A29" s="26" t="str">
        <f t="shared" si="0"/>
        <v>Boat Creek BSP (132/66kV)</v>
      </c>
      <c r="B29" s="27" t="s">
        <v>338</v>
      </c>
      <c r="C29" s="27" t="str">
        <f t="shared" ca="1" si="1"/>
        <v>Firm Capacity for Embedded Generation (MVA)</v>
      </c>
      <c r="D29" s="27">
        <f ca="1">INDIRECT($N29&amp;"!"&amp;"I"&amp;$P29)</f>
        <v>60</v>
      </c>
      <c r="E29" s="27">
        <f ca="1">INDIRECT($N29&amp;"!"&amp;"K"&amp;$P29)</f>
        <v>60</v>
      </c>
      <c r="F29" s="27">
        <f ca="1">INDIRECT($N29&amp;"!"&amp;"M"&amp;$P29)</f>
        <v>60</v>
      </c>
      <c r="G29" s="27">
        <f ca="1">INDIRECT($N29&amp;"!"&amp;"O"&amp;$P29)</f>
        <v>60</v>
      </c>
      <c r="H29" s="27">
        <f ca="1">INDIRECT($N29&amp;"!"&amp;"R"&amp;$P29)</f>
        <v>60</v>
      </c>
      <c r="I29" s="27">
        <f ca="1">INDIRECT($N29&amp;"!"&amp;"T"&amp;$P29)</f>
        <v>60</v>
      </c>
      <c r="J29" s="27">
        <f ca="1">INDIRECT($N29&amp;"!"&amp;"V"&amp;$P29)</f>
        <v>60</v>
      </c>
      <c r="K29" s="27">
        <f ca="1">INDIRECT($N29&amp;"!"&amp;"AA"&amp;$P29)</f>
        <v>60</v>
      </c>
      <c r="L29" s="27">
        <f ca="1">INDIRECT($N29&amp;"!"&amp;"AB"&amp;$P29)</f>
        <v>60</v>
      </c>
      <c r="M29" s="27">
        <f ca="1">INDIRECT($N29&amp;"!"&amp;"AE"&amp;$P29)</f>
        <v>60</v>
      </c>
      <c r="N29" s="19" t="s">
        <v>263</v>
      </c>
      <c r="O29" t="s">
        <v>363</v>
      </c>
      <c r="P29">
        <f t="shared" ca="1" si="12"/>
        <v>42</v>
      </c>
    </row>
    <row r="30" spans="1:22" x14ac:dyDescent="0.25">
      <c r="A30" s="26" t="str">
        <f t="shared" si="0"/>
        <v>Bohle (66/11kV)</v>
      </c>
      <c r="B30" s="27" t="s">
        <v>315</v>
      </c>
      <c r="C30" s="27" t="str">
        <f t="shared" ca="1" si="1"/>
        <v>Firm Capacity for Embedded Generation (MVA)</v>
      </c>
      <c r="D30" s="27">
        <f ca="1">INDIRECT($N30&amp;"!"&amp;"J"&amp;$P30)</f>
        <v>9.1999999999999993</v>
      </c>
      <c r="E30" s="27">
        <f ca="1">INDIRECT($N30&amp;"!"&amp;"L"&amp;$P30)</f>
        <v>9.1999999999999993</v>
      </c>
      <c r="F30" s="27">
        <f ca="1">INDIRECT($N30&amp;"!"&amp;"N"&amp;$P30)</f>
        <v>9.1999999999999993</v>
      </c>
      <c r="G30" s="27">
        <f ca="1">INDIRECT($N30&amp;"!"&amp;"P"&amp;$P30)</f>
        <v>9.1999999999999993</v>
      </c>
      <c r="H30" s="27">
        <f ca="1">INDIRECT($N30&amp;"!"&amp;"S"&amp;$P30)</f>
        <v>9.1999999999999993</v>
      </c>
      <c r="I30" s="27">
        <f ca="1">INDIRECT($N30&amp;"!"&amp;"U"&amp;$P30)</f>
        <v>9.1999999999999993</v>
      </c>
      <c r="J30" s="27">
        <f ca="1">INDIRECT($N30&amp;"!"&amp;"W"&amp;$P30)</f>
        <v>9.1999999999999993</v>
      </c>
      <c r="K30" s="27">
        <f ca="1">INDIRECT($N30&amp;"!"&amp;"AB"&amp;$P30)</f>
        <v>9.1999999999999993</v>
      </c>
      <c r="L30" s="27">
        <f ca="1">INDIRECT($N30&amp;"!"&amp;"AC"&amp;$P30)</f>
        <v>9.1999999999999993</v>
      </c>
      <c r="M30" s="27">
        <f ca="1">INDIRECT($N30&amp;"!"&amp;"AF"&amp;$P30)</f>
        <v>9.1999999999999993</v>
      </c>
      <c r="N30" s="19" t="s">
        <v>30</v>
      </c>
      <c r="O30" t="s">
        <v>364</v>
      </c>
      <c r="P30">
        <f t="shared" ca="1" si="12"/>
        <v>44</v>
      </c>
    </row>
    <row r="31" spans="1:22" x14ac:dyDescent="0.25">
      <c r="A31" s="26" t="str">
        <f t="shared" si="0"/>
        <v>Boondooma Dam (66/11kV)</v>
      </c>
      <c r="B31" s="27" t="s">
        <v>315</v>
      </c>
      <c r="C31" s="27" t="str">
        <f t="shared" ca="1" si="1"/>
        <v>Firm Capacity for Embedded Generation (MVA)</v>
      </c>
      <c r="D31" s="27">
        <f ca="1">INDIRECT($N31&amp;"!"&amp;"J"&amp;$P31)</f>
        <v>0</v>
      </c>
      <c r="E31" s="27">
        <f ca="1">INDIRECT($N31&amp;"!"&amp;"L"&amp;$P31)</f>
        <v>0</v>
      </c>
      <c r="F31" s="27">
        <f ca="1">INDIRECT($N31&amp;"!"&amp;"N"&amp;$P31)</f>
        <v>0</v>
      </c>
      <c r="G31" s="27">
        <f ca="1">INDIRECT($N31&amp;"!"&amp;"P"&amp;$P31)</f>
        <v>0</v>
      </c>
      <c r="H31" s="27">
        <f ca="1">INDIRECT($N31&amp;"!"&amp;"S"&amp;$P31)</f>
        <v>0</v>
      </c>
      <c r="I31" s="27">
        <f ca="1">INDIRECT($N31&amp;"!"&amp;"U"&amp;$P31)</f>
        <v>0</v>
      </c>
      <c r="J31" s="27">
        <f ca="1">INDIRECT($N31&amp;"!"&amp;"W"&amp;$P31)</f>
        <v>0</v>
      </c>
      <c r="K31" s="27">
        <f ca="1">INDIRECT($N31&amp;"!"&amp;"AB"&amp;$P31)</f>
        <v>0</v>
      </c>
      <c r="L31" s="27">
        <f ca="1">INDIRECT($N31&amp;"!"&amp;"AC"&amp;$P31)</f>
        <v>0</v>
      </c>
      <c r="M31" s="27">
        <f ca="1">INDIRECT($N31&amp;"!"&amp;"AF"&amp;$P31)</f>
        <v>0</v>
      </c>
      <c r="N31" s="19" t="s">
        <v>29</v>
      </c>
      <c r="O31" t="s">
        <v>365</v>
      </c>
      <c r="P31">
        <f t="shared" ca="1" si="12"/>
        <v>44</v>
      </c>
    </row>
    <row r="32" spans="1:22" x14ac:dyDescent="0.25">
      <c r="A32" s="26" t="str">
        <f t="shared" si="0"/>
        <v>Bowen (66/11kV)</v>
      </c>
      <c r="B32" s="27" t="s">
        <v>315</v>
      </c>
      <c r="C32" s="27" t="str">
        <f t="shared" ca="1" si="1"/>
        <v>Firm Capacity for Embedded Generation (MVA)</v>
      </c>
      <c r="D32" s="27">
        <f ca="1">INDIRECT($N32&amp;"!"&amp;"J"&amp;$P32)</f>
        <v>7.7</v>
      </c>
      <c r="E32" s="27">
        <f ca="1">INDIRECT($N32&amp;"!"&amp;"L"&amp;$P32)</f>
        <v>7.7</v>
      </c>
      <c r="F32" s="27">
        <f ca="1">INDIRECT($N32&amp;"!"&amp;"N"&amp;$P32)</f>
        <v>7.7</v>
      </c>
      <c r="G32" s="27">
        <f ca="1">INDIRECT($N32&amp;"!"&amp;"P"&amp;$P32)</f>
        <v>7.7</v>
      </c>
      <c r="H32" s="27">
        <f ca="1">INDIRECT($N32&amp;"!"&amp;"S"&amp;$P32)</f>
        <v>7.7</v>
      </c>
      <c r="I32" s="27">
        <f ca="1">INDIRECT($N32&amp;"!"&amp;"U"&amp;$P32)</f>
        <v>7.7</v>
      </c>
      <c r="J32" s="27">
        <f ca="1">INDIRECT($N32&amp;"!"&amp;"W"&amp;$P32)</f>
        <v>7.7</v>
      </c>
      <c r="K32" s="27">
        <f ca="1">INDIRECT($N32&amp;"!"&amp;"AB"&amp;$P32)</f>
        <v>7.7</v>
      </c>
      <c r="L32" s="27">
        <f ca="1">INDIRECT($N32&amp;"!"&amp;"AC"&amp;$P32)</f>
        <v>7.7</v>
      </c>
      <c r="M32" s="27">
        <f ca="1">INDIRECT($N32&amp;"!"&amp;"AF"&amp;$P32)</f>
        <v>7.7</v>
      </c>
      <c r="N32" s="19" t="s">
        <v>32</v>
      </c>
      <c r="O32" t="s">
        <v>366</v>
      </c>
      <c r="P32">
        <f t="shared" ca="1" si="12"/>
        <v>44</v>
      </c>
    </row>
    <row r="33" spans="1:16" x14ac:dyDescent="0.25">
      <c r="A33" s="26" t="str">
        <f t="shared" si="0"/>
        <v>Boyne Residential (66/11kV)</v>
      </c>
      <c r="B33" s="27" t="s">
        <v>315</v>
      </c>
      <c r="C33" s="27" t="str">
        <f t="shared" ca="1" si="1"/>
        <v>Firm Capacity for Embedded Generation (MVA)</v>
      </c>
      <c r="D33" s="27">
        <f ca="1">INDIRECT($N33&amp;"!"&amp;"J"&amp;$P33)</f>
        <v>5</v>
      </c>
      <c r="E33" s="27">
        <f ca="1">INDIRECT($N33&amp;"!"&amp;"L"&amp;$P33)</f>
        <v>5</v>
      </c>
      <c r="F33" s="27">
        <f ca="1">INDIRECT($N33&amp;"!"&amp;"N"&amp;$P33)</f>
        <v>5</v>
      </c>
      <c r="G33" s="27">
        <f ca="1">INDIRECT($N33&amp;"!"&amp;"P"&amp;$P33)</f>
        <v>5</v>
      </c>
      <c r="H33" s="27">
        <f ca="1">INDIRECT($N33&amp;"!"&amp;"S"&amp;$P33)</f>
        <v>5</v>
      </c>
      <c r="I33" s="27">
        <f ca="1">INDIRECT($N33&amp;"!"&amp;"U"&amp;$P33)</f>
        <v>5</v>
      </c>
      <c r="J33" s="27">
        <f ca="1">INDIRECT($N33&amp;"!"&amp;"W"&amp;$P33)</f>
        <v>5</v>
      </c>
      <c r="K33" s="27">
        <f ca="1">INDIRECT($N33&amp;"!"&amp;"AB"&amp;$P33)</f>
        <v>5</v>
      </c>
      <c r="L33" s="27">
        <f ca="1">INDIRECT($N33&amp;"!"&amp;"AC"&amp;$P33)</f>
        <v>5</v>
      </c>
      <c r="M33" s="27">
        <f ca="1">INDIRECT($N33&amp;"!"&amp;"AF"&amp;$P33)</f>
        <v>5</v>
      </c>
      <c r="N33" s="19" t="s">
        <v>31</v>
      </c>
      <c r="O33" t="s">
        <v>367</v>
      </c>
      <c r="P33">
        <f t="shared" ca="1" si="12"/>
        <v>44</v>
      </c>
    </row>
    <row r="34" spans="1:16" x14ac:dyDescent="0.25">
      <c r="A34" s="26" t="str">
        <f t="shared" si="0"/>
        <v>Broadlea BSP (132/66kV)</v>
      </c>
      <c r="B34" s="27" t="s">
        <v>338</v>
      </c>
      <c r="C34" s="27" t="str">
        <f t="shared" ca="1" si="1"/>
        <v>Firm Capacity for Embedded Generation (MVA)</v>
      </c>
      <c r="D34" s="27">
        <f ca="1">INDIRECT($N34&amp;"!"&amp;"I"&amp;$P34)</f>
        <v>80</v>
      </c>
      <c r="E34" s="27">
        <f ca="1">INDIRECT($N34&amp;"!"&amp;"K"&amp;$P34)</f>
        <v>80</v>
      </c>
      <c r="F34" s="27">
        <f ca="1">INDIRECT($N34&amp;"!"&amp;"M"&amp;$P34)</f>
        <v>80</v>
      </c>
      <c r="G34" s="27">
        <f ca="1">INDIRECT($N34&amp;"!"&amp;"O"&amp;$P34)</f>
        <v>80</v>
      </c>
      <c r="H34" s="27">
        <f ca="1">INDIRECT($N34&amp;"!"&amp;"R"&amp;$P34)</f>
        <v>80</v>
      </c>
      <c r="I34" s="27">
        <f ca="1">INDIRECT($N34&amp;"!"&amp;"T"&amp;$P34)</f>
        <v>80</v>
      </c>
      <c r="J34" s="27">
        <f ca="1">INDIRECT($N34&amp;"!"&amp;"V"&amp;$P34)</f>
        <v>80</v>
      </c>
      <c r="K34" s="27">
        <f ca="1">INDIRECT($N34&amp;"!"&amp;"AA"&amp;$P34)</f>
        <v>80</v>
      </c>
      <c r="L34" s="27">
        <f ca="1">INDIRECT($N34&amp;"!"&amp;"AB"&amp;$P34)</f>
        <v>80</v>
      </c>
      <c r="M34" s="27">
        <f ca="1">INDIRECT($N34&amp;"!"&amp;"AE"&amp;$P34)</f>
        <v>80</v>
      </c>
      <c r="N34" s="19" t="s">
        <v>271</v>
      </c>
      <c r="O34" t="s">
        <v>368</v>
      </c>
      <c r="P34">
        <f t="shared" ca="1" si="12"/>
        <v>42</v>
      </c>
    </row>
    <row r="35" spans="1:16" x14ac:dyDescent="0.25">
      <c r="A35" s="26" t="str">
        <f t="shared" si="0"/>
        <v>Broxburn (33/11kV)</v>
      </c>
      <c r="B35" s="27" t="s">
        <v>315</v>
      </c>
      <c r="C35" s="27" t="str">
        <f t="shared" ca="1" si="1"/>
        <v>Firm Capacity for Embedded Generation (MVA)</v>
      </c>
      <c r="D35" s="27">
        <f ca="1">INDIRECT($N35&amp;"!"&amp;"J"&amp;$P35)</f>
        <v>5</v>
      </c>
      <c r="E35" s="27">
        <f ca="1">INDIRECT($N35&amp;"!"&amp;"L"&amp;$P35)</f>
        <v>5</v>
      </c>
      <c r="F35" s="27">
        <f ca="1">INDIRECT($N35&amp;"!"&amp;"N"&amp;$P35)</f>
        <v>5</v>
      </c>
      <c r="G35" s="27">
        <f ca="1">INDIRECT($N35&amp;"!"&amp;"P"&amp;$P35)</f>
        <v>5</v>
      </c>
      <c r="H35" s="27">
        <f ca="1">INDIRECT($N35&amp;"!"&amp;"S"&amp;$P35)</f>
        <v>5</v>
      </c>
      <c r="I35" s="27">
        <f ca="1">INDIRECT($N35&amp;"!"&amp;"U"&amp;$P35)</f>
        <v>5</v>
      </c>
      <c r="J35" s="27">
        <f ca="1">INDIRECT($N35&amp;"!"&amp;"W"&amp;$P35)</f>
        <v>5</v>
      </c>
      <c r="K35" s="27">
        <f ca="1">INDIRECT($N35&amp;"!"&amp;"AB"&amp;$P35)</f>
        <v>5</v>
      </c>
      <c r="L35" s="27">
        <f ca="1">INDIRECT($N35&amp;"!"&amp;"AC"&amp;$P35)</f>
        <v>5</v>
      </c>
      <c r="M35" s="27">
        <f ca="1">INDIRECT($N35&amp;"!"&amp;"AF"&amp;$P35)</f>
        <v>5</v>
      </c>
      <c r="N35" s="19" t="s">
        <v>33</v>
      </c>
      <c r="O35" t="s">
        <v>369</v>
      </c>
      <c r="P35">
        <f t="shared" ca="1" si="12"/>
        <v>44</v>
      </c>
    </row>
    <row r="36" spans="1:16" x14ac:dyDescent="0.25">
      <c r="A36" s="26" t="str">
        <f t="shared" si="0"/>
        <v>Bullyard (66/11kV)</v>
      </c>
      <c r="B36" s="27" t="s">
        <v>315</v>
      </c>
      <c r="C36" s="27" t="str">
        <f t="shared" ca="1" si="1"/>
        <v>Firm Capacity for Embedded Generation (MVA)</v>
      </c>
      <c r="D36" s="27">
        <f ca="1">INDIRECT($N36&amp;"!"&amp;"J"&amp;$P36)</f>
        <v>5</v>
      </c>
      <c r="E36" s="27">
        <f ca="1">INDIRECT($N36&amp;"!"&amp;"L"&amp;$P36)</f>
        <v>5</v>
      </c>
      <c r="F36" s="27">
        <f ca="1">INDIRECT($N36&amp;"!"&amp;"N"&amp;$P36)</f>
        <v>5</v>
      </c>
      <c r="G36" s="27">
        <f ca="1">INDIRECT($N36&amp;"!"&amp;"P"&amp;$P36)</f>
        <v>5</v>
      </c>
      <c r="H36" s="27">
        <f ca="1">INDIRECT($N36&amp;"!"&amp;"S"&amp;$P36)</f>
        <v>5</v>
      </c>
      <c r="I36" s="27">
        <f ca="1">INDIRECT($N36&amp;"!"&amp;"U"&amp;$P36)</f>
        <v>5</v>
      </c>
      <c r="J36" s="27">
        <f ca="1">INDIRECT($N36&amp;"!"&amp;"W"&amp;$P36)</f>
        <v>5</v>
      </c>
      <c r="K36" s="27">
        <f ca="1">INDIRECT($N36&amp;"!"&amp;"AB"&amp;$P36)</f>
        <v>5</v>
      </c>
      <c r="L36" s="27">
        <f ca="1">INDIRECT($N36&amp;"!"&amp;"AC"&amp;$P36)</f>
        <v>5</v>
      </c>
      <c r="M36" s="27">
        <f ca="1">INDIRECT($N36&amp;"!"&amp;"AF"&amp;$P36)</f>
        <v>5</v>
      </c>
      <c r="N36" s="19" t="s">
        <v>35</v>
      </c>
      <c r="O36" t="s">
        <v>370</v>
      </c>
      <c r="P36">
        <f t="shared" ca="1" si="12"/>
        <v>44</v>
      </c>
    </row>
    <row r="37" spans="1:16" x14ac:dyDescent="0.25">
      <c r="A37" s="26" t="str">
        <f t="shared" si="0"/>
        <v>Bundaberg BSP (132/66kV)</v>
      </c>
      <c r="B37" s="27" t="s">
        <v>338</v>
      </c>
      <c r="C37" s="27" t="str">
        <f t="shared" ca="1" si="1"/>
        <v>Firm Capacity for Embedded Generation (MVA)</v>
      </c>
      <c r="D37" s="27">
        <f ca="1">INDIRECT($N37&amp;"!"&amp;"I"&amp;$P37)</f>
        <v>76</v>
      </c>
      <c r="E37" s="27">
        <f ca="1">INDIRECT($N37&amp;"!"&amp;"K"&amp;$P37)</f>
        <v>76</v>
      </c>
      <c r="F37" s="27">
        <f ca="1">INDIRECT($N37&amp;"!"&amp;"M"&amp;$P37)</f>
        <v>76</v>
      </c>
      <c r="G37" s="27">
        <f ca="1">INDIRECT($N37&amp;"!"&amp;"O"&amp;$P37)</f>
        <v>76</v>
      </c>
      <c r="H37" s="27">
        <f ca="1">INDIRECT($N37&amp;"!"&amp;"R"&amp;$P37)</f>
        <v>76</v>
      </c>
      <c r="I37" s="27">
        <f ca="1">INDIRECT($N37&amp;"!"&amp;"T"&amp;$P37)</f>
        <v>76</v>
      </c>
      <c r="J37" s="27">
        <f ca="1">INDIRECT($N37&amp;"!"&amp;"V"&amp;$P37)</f>
        <v>76</v>
      </c>
      <c r="K37" s="27">
        <f ca="1">INDIRECT($N37&amp;"!"&amp;"AA"&amp;$P37)</f>
        <v>76</v>
      </c>
      <c r="L37" s="27">
        <f ca="1">INDIRECT($N37&amp;"!"&amp;"AB"&amp;$P37)</f>
        <v>76</v>
      </c>
      <c r="M37" s="27">
        <f ca="1">INDIRECT($N37&amp;"!"&amp;"AE"&amp;$P37)</f>
        <v>76</v>
      </c>
      <c r="N37" s="19" t="s">
        <v>36</v>
      </c>
      <c r="O37" t="s">
        <v>371</v>
      </c>
      <c r="P37">
        <f t="shared" ca="1" si="12"/>
        <v>42</v>
      </c>
    </row>
    <row r="38" spans="1:16" x14ac:dyDescent="0.25">
      <c r="A38" s="26" t="str">
        <f t="shared" si="0"/>
        <v>Bundaberg Central (66/11kV)</v>
      </c>
      <c r="B38" s="27" t="s">
        <v>315</v>
      </c>
      <c r="C38" s="27" t="str">
        <f t="shared" ca="1" si="1"/>
        <v>Firm Capacity for Embedded Generation (MVA)</v>
      </c>
      <c r="D38" s="27">
        <f t="shared" ref="D38:D55" ca="1" si="23">INDIRECT($N38&amp;"!"&amp;"J"&amp;$P38)</f>
        <v>19</v>
      </c>
      <c r="E38" s="27">
        <f t="shared" ref="E38:E55" ca="1" si="24">INDIRECT($N38&amp;"!"&amp;"L"&amp;$P38)</f>
        <v>19</v>
      </c>
      <c r="F38" s="27">
        <f t="shared" ref="F38:F55" ca="1" si="25">INDIRECT($N38&amp;"!"&amp;"N"&amp;$P38)</f>
        <v>19</v>
      </c>
      <c r="G38" s="27">
        <f t="shared" ref="G38:G55" ca="1" si="26">INDIRECT($N38&amp;"!"&amp;"P"&amp;$P38)</f>
        <v>19</v>
      </c>
      <c r="H38" s="27">
        <f t="shared" ref="H38:H55" ca="1" si="27">INDIRECT($N38&amp;"!"&amp;"S"&amp;$P38)</f>
        <v>19</v>
      </c>
      <c r="I38" s="27">
        <f t="shared" ref="I38:I55" ca="1" si="28">INDIRECT($N38&amp;"!"&amp;"U"&amp;$P38)</f>
        <v>19</v>
      </c>
      <c r="J38" s="27">
        <f t="shared" ref="J38:J55" ca="1" si="29">INDIRECT($N38&amp;"!"&amp;"W"&amp;$P38)</f>
        <v>19</v>
      </c>
      <c r="K38" s="27">
        <f t="shared" ref="K38:K55" ca="1" si="30">INDIRECT($N38&amp;"!"&amp;"AB"&amp;$P38)</f>
        <v>19</v>
      </c>
      <c r="L38" s="27">
        <f t="shared" ref="L38:L55" ca="1" si="31">INDIRECT($N38&amp;"!"&amp;"AC"&amp;$P38)</f>
        <v>19</v>
      </c>
      <c r="M38" s="27">
        <f t="shared" ref="M38:M55" ca="1" si="32">INDIRECT($N38&amp;"!"&amp;"AF"&amp;$P38)</f>
        <v>19</v>
      </c>
      <c r="N38" s="19" t="s">
        <v>34</v>
      </c>
      <c r="O38" t="s">
        <v>372</v>
      </c>
      <c r="P38">
        <f t="shared" ca="1" si="12"/>
        <v>44</v>
      </c>
    </row>
    <row r="39" spans="1:16" x14ac:dyDescent="0.25">
      <c r="A39" s="26" t="str">
        <f t="shared" si="0"/>
        <v>Cairns City (132/22kV)</v>
      </c>
      <c r="B39" s="27" t="s">
        <v>315</v>
      </c>
      <c r="C39" s="27" t="str">
        <f t="shared" ca="1" si="1"/>
        <v>Firm Capacity for Embedded Generation (MVA)</v>
      </c>
      <c r="D39" s="27">
        <f t="shared" ca="1" si="23"/>
        <v>55</v>
      </c>
      <c r="E39" s="27">
        <f t="shared" ca="1" si="24"/>
        <v>55</v>
      </c>
      <c r="F39" s="27">
        <f t="shared" ca="1" si="25"/>
        <v>55</v>
      </c>
      <c r="G39" s="27">
        <f t="shared" ca="1" si="26"/>
        <v>55</v>
      </c>
      <c r="H39" s="27">
        <f t="shared" ca="1" si="27"/>
        <v>55</v>
      </c>
      <c r="I39" s="27">
        <f t="shared" ca="1" si="28"/>
        <v>55</v>
      </c>
      <c r="J39" s="27">
        <f t="shared" ca="1" si="29"/>
        <v>55</v>
      </c>
      <c r="K39" s="27">
        <f t="shared" ca="1" si="30"/>
        <v>55</v>
      </c>
      <c r="L39" s="27">
        <f t="shared" ca="1" si="31"/>
        <v>55</v>
      </c>
      <c r="M39" s="27">
        <f t="shared" ca="1" si="32"/>
        <v>55</v>
      </c>
      <c r="N39" s="19" t="s">
        <v>37</v>
      </c>
      <c r="O39" t="s">
        <v>373</v>
      </c>
      <c r="P39">
        <f t="shared" ca="1" si="12"/>
        <v>44</v>
      </c>
    </row>
    <row r="40" spans="1:16" x14ac:dyDescent="0.25">
      <c r="A40" s="26" t="str">
        <f t="shared" si="0"/>
        <v>Cairns North (132/22kV)</v>
      </c>
      <c r="B40" s="27" t="s">
        <v>315</v>
      </c>
      <c r="C40" s="27" t="str">
        <f t="shared" ca="1" si="1"/>
        <v>Firm Capacity for Embedded Generation (MVA)</v>
      </c>
      <c r="D40" s="27">
        <f t="shared" ca="1" si="23"/>
        <v>50</v>
      </c>
      <c r="E40" s="27">
        <f t="shared" ca="1" si="24"/>
        <v>50</v>
      </c>
      <c r="F40" s="27">
        <f t="shared" ca="1" si="25"/>
        <v>50</v>
      </c>
      <c r="G40" s="27">
        <f t="shared" ca="1" si="26"/>
        <v>50</v>
      </c>
      <c r="H40" s="27">
        <f t="shared" ca="1" si="27"/>
        <v>50</v>
      </c>
      <c r="I40" s="27">
        <f t="shared" ca="1" si="28"/>
        <v>50</v>
      </c>
      <c r="J40" s="27">
        <f t="shared" ca="1" si="29"/>
        <v>50</v>
      </c>
      <c r="K40" s="27">
        <f t="shared" ca="1" si="30"/>
        <v>50</v>
      </c>
      <c r="L40" s="27">
        <f t="shared" ca="1" si="31"/>
        <v>50</v>
      </c>
      <c r="M40" s="27">
        <f t="shared" ca="1" si="32"/>
        <v>50</v>
      </c>
      <c r="N40" s="19" t="s">
        <v>42</v>
      </c>
      <c r="O40" t="s">
        <v>374</v>
      </c>
      <c r="P40">
        <f t="shared" ca="1" si="12"/>
        <v>44</v>
      </c>
    </row>
    <row r="41" spans="1:16" x14ac:dyDescent="0.25">
      <c r="A41" s="26" t="str">
        <f t="shared" si="0"/>
        <v>Calen (66/11kV)</v>
      </c>
      <c r="B41" s="27" t="s">
        <v>315</v>
      </c>
      <c r="C41" s="27" t="str">
        <f t="shared" ca="1" si="1"/>
        <v>Firm Capacity for Embedded Generation (MVA)</v>
      </c>
      <c r="D41" s="27">
        <f t="shared" ca="1" si="23"/>
        <v>5</v>
      </c>
      <c r="E41" s="27">
        <f t="shared" ca="1" si="24"/>
        <v>5</v>
      </c>
      <c r="F41" s="27">
        <f t="shared" ca="1" si="25"/>
        <v>5</v>
      </c>
      <c r="G41" s="27">
        <f t="shared" ca="1" si="26"/>
        <v>5</v>
      </c>
      <c r="H41" s="27">
        <f t="shared" ca="1" si="27"/>
        <v>5</v>
      </c>
      <c r="I41" s="27">
        <f t="shared" ca="1" si="28"/>
        <v>5</v>
      </c>
      <c r="J41" s="27">
        <f t="shared" ca="1" si="29"/>
        <v>5</v>
      </c>
      <c r="K41" s="27">
        <f t="shared" ca="1" si="30"/>
        <v>5</v>
      </c>
      <c r="L41" s="27">
        <f t="shared" ca="1" si="31"/>
        <v>5</v>
      </c>
      <c r="M41" s="27">
        <f t="shared" ca="1" si="32"/>
        <v>5</v>
      </c>
      <c r="N41" s="19" t="s">
        <v>39</v>
      </c>
      <c r="O41" t="s">
        <v>375</v>
      </c>
      <c r="P41">
        <f t="shared" ca="1" si="12"/>
        <v>44</v>
      </c>
    </row>
    <row r="42" spans="1:16" x14ac:dyDescent="0.25">
      <c r="A42" s="26" t="str">
        <f t="shared" si="0"/>
        <v>Calliope (66/11kV)</v>
      </c>
      <c r="B42" s="27" t="s">
        <v>315</v>
      </c>
      <c r="C42" s="27" t="str">
        <f t="shared" ca="1" si="1"/>
        <v>Firm Capacity for Embedded Generation (MVA)</v>
      </c>
      <c r="D42" s="27">
        <f t="shared" ca="1" si="23"/>
        <v>5.0999999999999996</v>
      </c>
      <c r="E42" s="27">
        <f t="shared" ca="1" si="24"/>
        <v>5.0999999999999996</v>
      </c>
      <c r="F42" s="27">
        <f t="shared" ca="1" si="25"/>
        <v>5.0999999999999996</v>
      </c>
      <c r="G42" s="27">
        <f t="shared" ca="1" si="26"/>
        <v>5.0999999999999996</v>
      </c>
      <c r="H42" s="27">
        <f t="shared" ca="1" si="27"/>
        <v>5.0999999999999996</v>
      </c>
      <c r="I42" s="27">
        <f t="shared" ca="1" si="28"/>
        <v>5.0999999999999996</v>
      </c>
      <c r="J42" s="27">
        <f t="shared" ca="1" si="29"/>
        <v>5.0999999999999996</v>
      </c>
      <c r="K42" s="27">
        <f t="shared" ca="1" si="30"/>
        <v>5.0999999999999996</v>
      </c>
      <c r="L42" s="27">
        <f t="shared" ca="1" si="31"/>
        <v>5.0999999999999996</v>
      </c>
      <c r="M42" s="27">
        <f t="shared" ca="1" si="32"/>
        <v>5.0999999999999996</v>
      </c>
      <c r="N42" s="19" t="s">
        <v>40</v>
      </c>
      <c r="O42" t="s">
        <v>376</v>
      </c>
      <c r="P42">
        <f t="shared" ca="1" si="12"/>
        <v>44</v>
      </c>
    </row>
    <row r="43" spans="1:16" x14ac:dyDescent="0.25">
      <c r="A43" s="26" t="str">
        <f t="shared" si="0"/>
        <v>Canning Street (66/11kV)</v>
      </c>
      <c r="B43" s="27" t="s">
        <v>315</v>
      </c>
      <c r="C43" s="27" t="str">
        <f t="shared" ca="1" si="1"/>
        <v>Firm Capacity for Embedded Generation (MVA)</v>
      </c>
      <c r="D43" s="27">
        <f t="shared" ca="1" si="23"/>
        <v>16</v>
      </c>
      <c r="E43" s="27">
        <f t="shared" ca="1" si="24"/>
        <v>16</v>
      </c>
      <c r="F43" s="27">
        <f t="shared" ca="1" si="25"/>
        <v>16</v>
      </c>
      <c r="G43" s="27">
        <f t="shared" ca="1" si="26"/>
        <v>16</v>
      </c>
      <c r="H43" s="27">
        <f t="shared" ca="1" si="27"/>
        <v>16</v>
      </c>
      <c r="I43" s="27">
        <f t="shared" ca="1" si="28"/>
        <v>16</v>
      </c>
      <c r="J43" s="27">
        <f t="shared" ca="1" si="29"/>
        <v>16</v>
      </c>
      <c r="K43" s="27">
        <f t="shared" ca="1" si="30"/>
        <v>16</v>
      </c>
      <c r="L43" s="27">
        <f t="shared" ca="1" si="31"/>
        <v>16</v>
      </c>
      <c r="M43" s="27">
        <f t="shared" ca="1" si="32"/>
        <v>16</v>
      </c>
      <c r="N43" s="19" t="s">
        <v>45</v>
      </c>
      <c r="O43" t="s">
        <v>377</v>
      </c>
      <c r="P43">
        <f t="shared" ca="1" si="12"/>
        <v>44</v>
      </c>
    </row>
    <row r="44" spans="1:16" x14ac:dyDescent="0.25">
      <c r="A44" s="26" t="str">
        <f t="shared" si="0"/>
        <v>Cannonvale (66/11kV)</v>
      </c>
      <c r="B44" s="27" t="s">
        <v>315</v>
      </c>
      <c r="C44" s="27" t="str">
        <f t="shared" ca="1" si="1"/>
        <v>Firm Capacity for Embedded Generation (MVA)</v>
      </c>
      <c r="D44" s="27">
        <f t="shared" ca="1" si="23"/>
        <v>6.3</v>
      </c>
      <c r="E44" s="27">
        <f t="shared" ca="1" si="24"/>
        <v>6.3</v>
      </c>
      <c r="F44" s="27">
        <f t="shared" ca="1" si="25"/>
        <v>6.3</v>
      </c>
      <c r="G44" s="27">
        <f t="shared" ca="1" si="26"/>
        <v>6.3</v>
      </c>
      <c r="H44" s="27">
        <f t="shared" ca="1" si="27"/>
        <v>6.3</v>
      </c>
      <c r="I44" s="27">
        <f t="shared" ca="1" si="28"/>
        <v>6.3</v>
      </c>
      <c r="J44" s="27">
        <f t="shared" ca="1" si="29"/>
        <v>6.3</v>
      </c>
      <c r="K44" s="27">
        <f t="shared" ca="1" si="30"/>
        <v>6.3</v>
      </c>
      <c r="L44" s="27">
        <f t="shared" ca="1" si="31"/>
        <v>6.3</v>
      </c>
      <c r="M44" s="27">
        <f t="shared" ca="1" si="32"/>
        <v>6.3</v>
      </c>
      <c r="N44" s="19" t="s">
        <v>41</v>
      </c>
      <c r="O44" t="s">
        <v>378</v>
      </c>
      <c r="P44">
        <f t="shared" ca="1" si="12"/>
        <v>44</v>
      </c>
    </row>
    <row r="45" spans="1:16" x14ac:dyDescent="0.25">
      <c r="A45" s="26" t="str">
        <f t="shared" si="0"/>
        <v>Cape Ferguson (66/11kV)</v>
      </c>
      <c r="B45" s="27" t="s">
        <v>315</v>
      </c>
      <c r="C45" s="27" t="str">
        <f t="shared" ca="1" si="1"/>
        <v>Firm Capacity for Embedded Generation (MVA)</v>
      </c>
      <c r="D45" s="27">
        <f t="shared" ca="1" si="23"/>
        <v>0</v>
      </c>
      <c r="E45" s="27">
        <f t="shared" ca="1" si="24"/>
        <v>0</v>
      </c>
      <c r="F45" s="27">
        <f t="shared" ca="1" si="25"/>
        <v>0</v>
      </c>
      <c r="G45" s="27">
        <f t="shared" ca="1" si="26"/>
        <v>0</v>
      </c>
      <c r="H45" s="27">
        <f t="shared" ca="1" si="27"/>
        <v>0</v>
      </c>
      <c r="I45" s="27">
        <f t="shared" ca="1" si="28"/>
        <v>0</v>
      </c>
      <c r="J45" s="27">
        <f t="shared" ca="1" si="29"/>
        <v>0</v>
      </c>
      <c r="K45" s="27">
        <f t="shared" ca="1" si="30"/>
        <v>0</v>
      </c>
      <c r="L45" s="27">
        <f t="shared" ca="1" si="31"/>
        <v>0</v>
      </c>
      <c r="M45" s="27">
        <f t="shared" ca="1" si="32"/>
        <v>0</v>
      </c>
      <c r="N45" s="19" t="s">
        <v>38</v>
      </c>
      <c r="O45" t="s">
        <v>379</v>
      </c>
      <c r="P45">
        <f t="shared" ca="1" si="12"/>
        <v>44</v>
      </c>
    </row>
    <row r="46" spans="1:16" x14ac:dyDescent="0.25">
      <c r="A46" s="26" t="str">
        <f t="shared" si="0"/>
        <v>Cape River (66/11kV)</v>
      </c>
      <c r="B46" s="27" t="s">
        <v>315</v>
      </c>
      <c r="C46" s="27" t="str">
        <f t="shared" ca="1" si="1"/>
        <v>Firm Capacity for Embedded Generation (MVA)</v>
      </c>
      <c r="D46" s="27">
        <f t="shared" ca="1" si="23"/>
        <v>0</v>
      </c>
      <c r="E46" s="27">
        <f t="shared" ca="1" si="24"/>
        <v>0</v>
      </c>
      <c r="F46" s="27">
        <f t="shared" ca="1" si="25"/>
        <v>0</v>
      </c>
      <c r="G46" s="27">
        <f t="shared" ca="1" si="26"/>
        <v>0</v>
      </c>
      <c r="H46" s="27">
        <f t="shared" ca="1" si="27"/>
        <v>0</v>
      </c>
      <c r="I46" s="27">
        <f t="shared" ca="1" si="28"/>
        <v>0</v>
      </c>
      <c r="J46" s="27">
        <f t="shared" ca="1" si="29"/>
        <v>0</v>
      </c>
      <c r="K46" s="27">
        <f t="shared" ca="1" si="30"/>
        <v>0</v>
      </c>
      <c r="L46" s="27">
        <f t="shared" ca="1" si="31"/>
        <v>0</v>
      </c>
      <c r="M46" s="27">
        <f t="shared" ca="1" si="32"/>
        <v>0</v>
      </c>
      <c r="N46" s="19" t="s">
        <v>43</v>
      </c>
      <c r="O46" t="s">
        <v>380</v>
      </c>
      <c r="P46">
        <f t="shared" ca="1" si="12"/>
        <v>44</v>
      </c>
    </row>
    <row r="47" spans="1:16" x14ac:dyDescent="0.25">
      <c r="A47" s="26" t="str">
        <f t="shared" si="0"/>
        <v>Cape River East 132/66kV (66/33kV)</v>
      </c>
      <c r="B47" s="27" t="s">
        <v>315</v>
      </c>
      <c r="C47" s="27" t="str">
        <f t="shared" ca="1" si="1"/>
        <v>Firm Capacity for Embedded Generation (MVA)</v>
      </c>
      <c r="D47" s="27">
        <f t="shared" ca="1" si="23"/>
        <v>0</v>
      </c>
      <c r="E47" s="27">
        <f t="shared" ca="1" si="24"/>
        <v>0</v>
      </c>
      <c r="F47" s="27">
        <f t="shared" ca="1" si="25"/>
        <v>0</v>
      </c>
      <c r="G47" s="27">
        <f t="shared" ca="1" si="26"/>
        <v>0</v>
      </c>
      <c r="H47" s="27">
        <f t="shared" ca="1" si="27"/>
        <v>0</v>
      </c>
      <c r="I47" s="27">
        <f t="shared" ca="1" si="28"/>
        <v>0</v>
      </c>
      <c r="J47" s="27">
        <f t="shared" ca="1" si="29"/>
        <v>0</v>
      </c>
      <c r="K47" s="27">
        <f t="shared" ca="1" si="30"/>
        <v>0</v>
      </c>
      <c r="L47" s="27">
        <f t="shared" ca="1" si="31"/>
        <v>0</v>
      </c>
      <c r="M47" s="27">
        <f t="shared" ca="1" si="32"/>
        <v>0</v>
      </c>
      <c r="N47" s="19" t="s">
        <v>66</v>
      </c>
      <c r="O47" t="s">
        <v>381</v>
      </c>
      <c r="P47">
        <f t="shared" ca="1" si="12"/>
        <v>44</v>
      </c>
    </row>
    <row r="48" spans="1:16" x14ac:dyDescent="0.25">
      <c r="A48" s="26" t="str">
        <f t="shared" si="0"/>
        <v>Carmila (33/11kV)</v>
      </c>
      <c r="B48" s="27" t="s">
        <v>315</v>
      </c>
      <c r="C48" s="27" t="str">
        <f t="shared" ca="1" si="1"/>
        <v>Firm Capacity for Embedded Generation (MVA)</v>
      </c>
      <c r="D48" s="27">
        <f t="shared" ca="1" si="23"/>
        <v>0</v>
      </c>
      <c r="E48" s="27">
        <f t="shared" ca="1" si="24"/>
        <v>0</v>
      </c>
      <c r="F48" s="27">
        <f t="shared" ca="1" si="25"/>
        <v>0</v>
      </c>
      <c r="G48" s="27">
        <f t="shared" ca="1" si="26"/>
        <v>0</v>
      </c>
      <c r="H48" s="27">
        <f t="shared" ca="1" si="27"/>
        <v>0</v>
      </c>
      <c r="I48" s="27">
        <f t="shared" ca="1" si="28"/>
        <v>0</v>
      </c>
      <c r="J48" s="27">
        <f t="shared" ca="1" si="29"/>
        <v>0</v>
      </c>
      <c r="K48" s="27">
        <f t="shared" ca="1" si="30"/>
        <v>0</v>
      </c>
      <c r="L48" s="27">
        <f t="shared" ca="1" si="31"/>
        <v>0</v>
      </c>
      <c r="M48" s="27">
        <f t="shared" ca="1" si="32"/>
        <v>0</v>
      </c>
      <c r="N48" s="19" t="s">
        <v>44</v>
      </c>
      <c r="O48" t="s">
        <v>382</v>
      </c>
      <c r="P48">
        <f t="shared" ca="1" si="12"/>
        <v>44</v>
      </c>
    </row>
    <row r="49" spans="1:16" x14ac:dyDescent="0.25">
      <c r="A49" s="26" t="str">
        <f t="shared" si="0"/>
        <v>Cecil Plains (33/11kV)</v>
      </c>
      <c r="B49" s="27" t="s">
        <v>315</v>
      </c>
      <c r="C49" s="27" t="str">
        <f t="shared" ca="1" si="1"/>
        <v>Firm Capacity for Embedded Generation (MVA)</v>
      </c>
      <c r="D49" s="27">
        <f t="shared" ca="1" si="23"/>
        <v>5</v>
      </c>
      <c r="E49" s="27">
        <f t="shared" ca="1" si="24"/>
        <v>5</v>
      </c>
      <c r="F49" s="27">
        <f t="shared" ca="1" si="25"/>
        <v>5</v>
      </c>
      <c r="G49" s="27">
        <f t="shared" ca="1" si="26"/>
        <v>5</v>
      </c>
      <c r="H49" s="27">
        <f t="shared" ca="1" si="27"/>
        <v>5</v>
      </c>
      <c r="I49" s="27">
        <f t="shared" ca="1" si="28"/>
        <v>5</v>
      </c>
      <c r="J49" s="27">
        <f t="shared" ca="1" si="29"/>
        <v>5</v>
      </c>
      <c r="K49" s="27">
        <f t="shared" ca="1" si="30"/>
        <v>5</v>
      </c>
      <c r="L49" s="27">
        <f t="shared" ca="1" si="31"/>
        <v>5</v>
      </c>
      <c r="M49" s="27">
        <f t="shared" ca="1" si="32"/>
        <v>5</v>
      </c>
      <c r="N49" s="19" t="s">
        <v>47</v>
      </c>
      <c r="O49" t="s">
        <v>383</v>
      </c>
      <c r="P49">
        <f t="shared" ca="1" si="12"/>
        <v>44</v>
      </c>
    </row>
    <row r="50" spans="1:16" x14ac:dyDescent="0.25">
      <c r="A50" s="26" t="str">
        <f t="shared" si="0"/>
        <v>Charleville (66/2211kV)</v>
      </c>
      <c r="B50" s="27" t="s">
        <v>315</v>
      </c>
      <c r="C50" s="27" t="str">
        <f t="shared" ca="1" si="1"/>
        <v>Firm Capacity for Embedded Generation (MVA)</v>
      </c>
      <c r="D50" s="27">
        <f t="shared" ca="1" si="23"/>
        <v>7.5</v>
      </c>
      <c r="E50" s="27">
        <f t="shared" ca="1" si="24"/>
        <v>7.5</v>
      </c>
      <c r="F50" s="27">
        <f t="shared" ca="1" si="25"/>
        <v>7.5</v>
      </c>
      <c r="G50" s="27">
        <f t="shared" ca="1" si="26"/>
        <v>7.5</v>
      </c>
      <c r="H50" s="27">
        <f t="shared" ca="1" si="27"/>
        <v>7.5</v>
      </c>
      <c r="I50" s="27">
        <f t="shared" ca="1" si="28"/>
        <v>7.5</v>
      </c>
      <c r="J50" s="27">
        <f t="shared" ca="1" si="29"/>
        <v>7.5</v>
      </c>
      <c r="K50" s="27">
        <f t="shared" ca="1" si="30"/>
        <v>7.5</v>
      </c>
      <c r="L50" s="27">
        <f t="shared" ca="1" si="31"/>
        <v>7.5</v>
      </c>
      <c r="M50" s="27">
        <f t="shared" ca="1" si="32"/>
        <v>7.5</v>
      </c>
      <c r="N50" s="19" t="s">
        <v>49</v>
      </c>
      <c r="O50" t="s">
        <v>384</v>
      </c>
      <c r="P50">
        <f t="shared" ca="1" si="12"/>
        <v>44</v>
      </c>
    </row>
    <row r="51" spans="1:16" x14ac:dyDescent="0.25">
      <c r="A51" s="26" t="str">
        <f t="shared" si="0"/>
        <v>Charleville 11kV (66/11kV)</v>
      </c>
      <c r="B51" s="27" t="s">
        <v>315</v>
      </c>
      <c r="C51" s="27" t="str">
        <f t="shared" ca="1" si="1"/>
        <v>Firm Capacity for Embedded Generation (MVA)</v>
      </c>
      <c r="D51" s="27">
        <f t="shared" ca="1" si="23"/>
        <v>0</v>
      </c>
      <c r="E51" s="27">
        <f t="shared" ca="1" si="24"/>
        <v>0</v>
      </c>
      <c r="F51" s="27">
        <f t="shared" ca="1" si="25"/>
        <v>0</v>
      </c>
      <c r="G51" s="27">
        <f t="shared" ca="1" si="26"/>
        <v>0</v>
      </c>
      <c r="H51" s="27">
        <f t="shared" ca="1" si="27"/>
        <v>0</v>
      </c>
      <c r="I51" s="27">
        <f t="shared" ca="1" si="28"/>
        <v>0</v>
      </c>
      <c r="J51" s="27">
        <f t="shared" ca="1" si="29"/>
        <v>0</v>
      </c>
      <c r="K51" s="27">
        <f t="shared" ca="1" si="30"/>
        <v>0</v>
      </c>
      <c r="L51" s="27">
        <f t="shared" ca="1" si="31"/>
        <v>0</v>
      </c>
      <c r="M51" s="27">
        <f t="shared" ca="1" si="32"/>
        <v>0</v>
      </c>
      <c r="N51" s="19" t="s">
        <v>302</v>
      </c>
      <c r="O51" t="s">
        <v>385</v>
      </c>
      <c r="P51">
        <f t="shared" ca="1" si="12"/>
        <v>44</v>
      </c>
    </row>
    <row r="52" spans="1:16" x14ac:dyDescent="0.25">
      <c r="A52" s="26" t="str">
        <f t="shared" si="0"/>
        <v>Charleville 22kV (66/22kV)</v>
      </c>
      <c r="B52" s="27" t="s">
        <v>315</v>
      </c>
      <c r="C52" s="27" t="str">
        <f t="shared" ca="1" si="1"/>
        <v>Firm Capacity for Embedded Generation (MVA)</v>
      </c>
      <c r="D52" s="27">
        <f t="shared" ca="1" si="23"/>
        <v>0</v>
      </c>
      <c r="E52" s="27">
        <f t="shared" ca="1" si="24"/>
        <v>0</v>
      </c>
      <c r="F52" s="27">
        <f t="shared" ca="1" si="25"/>
        <v>0</v>
      </c>
      <c r="G52" s="27">
        <f t="shared" ca="1" si="26"/>
        <v>0</v>
      </c>
      <c r="H52" s="27">
        <f t="shared" ca="1" si="27"/>
        <v>0</v>
      </c>
      <c r="I52" s="27">
        <f t="shared" ca="1" si="28"/>
        <v>0</v>
      </c>
      <c r="J52" s="27">
        <f t="shared" ca="1" si="29"/>
        <v>0</v>
      </c>
      <c r="K52" s="27">
        <f t="shared" ca="1" si="30"/>
        <v>0</v>
      </c>
      <c r="L52" s="27">
        <f t="shared" ca="1" si="31"/>
        <v>0</v>
      </c>
      <c r="M52" s="27">
        <f t="shared" ca="1" si="32"/>
        <v>0</v>
      </c>
      <c r="N52" s="19" t="s">
        <v>303</v>
      </c>
      <c r="O52" t="s">
        <v>386</v>
      </c>
      <c r="P52">
        <f t="shared" ca="1" si="12"/>
        <v>44</v>
      </c>
    </row>
    <row r="53" spans="1:16" x14ac:dyDescent="0.25">
      <c r="A53" s="26" t="str">
        <f t="shared" si="0"/>
        <v>Charters Towers (66/11kV)</v>
      </c>
      <c r="B53" s="27" t="s">
        <v>315</v>
      </c>
      <c r="C53" s="27" t="str">
        <f t="shared" ca="1" si="1"/>
        <v>Firm Capacity for Embedded Generation (MVA)</v>
      </c>
      <c r="D53" s="27">
        <f t="shared" ca="1" si="23"/>
        <v>7.5</v>
      </c>
      <c r="E53" s="27">
        <f t="shared" ca="1" si="24"/>
        <v>7.5</v>
      </c>
      <c r="F53" s="27">
        <f t="shared" ca="1" si="25"/>
        <v>7.5</v>
      </c>
      <c r="G53" s="27">
        <f t="shared" ca="1" si="26"/>
        <v>7.5</v>
      </c>
      <c r="H53" s="27">
        <f t="shared" ca="1" si="27"/>
        <v>7.5</v>
      </c>
      <c r="I53" s="27">
        <f t="shared" ca="1" si="28"/>
        <v>7.5</v>
      </c>
      <c r="J53" s="27">
        <f t="shared" ca="1" si="29"/>
        <v>7.5</v>
      </c>
      <c r="K53" s="27">
        <f t="shared" ca="1" si="30"/>
        <v>7.5</v>
      </c>
      <c r="L53" s="27">
        <f t="shared" ca="1" si="31"/>
        <v>7.5</v>
      </c>
      <c r="M53" s="27">
        <f t="shared" ca="1" si="32"/>
        <v>7.5</v>
      </c>
      <c r="N53" s="19" t="s">
        <v>53</v>
      </c>
      <c r="O53" t="s">
        <v>387</v>
      </c>
      <c r="P53">
        <f t="shared" ca="1" si="12"/>
        <v>44</v>
      </c>
    </row>
    <row r="54" spans="1:16" x14ac:dyDescent="0.25">
      <c r="A54" s="26" t="str">
        <f t="shared" si="0"/>
        <v>Childers (66/11kV)</v>
      </c>
      <c r="B54" s="27" t="s">
        <v>315</v>
      </c>
      <c r="C54" s="27" t="str">
        <f t="shared" ca="1" si="1"/>
        <v>Firm Capacity for Embedded Generation (MVA)</v>
      </c>
      <c r="D54" s="27">
        <f t="shared" ca="1" si="23"/>
        <v>7.5</v>
      </c>
      <c r="E54" s="27">
        <f t="shared" ca="1" si="24"/>
        <v>7.5</v>
      </c>
      <c r="F54" s="27">
        <f t="shared" ca="1" si="25"/>
        <v>7.5</v>
      </c>
      <c r="G54" s="27">
        <f t="shared" ca="1" si="26"/>
        <v>7.5</v>
      </c>
      <c r="H54" s="27">
        <f t="shared" ca="1" si="27"/>
        <v>7.5</v>
      </c>
      <c r="I54" s="27">
        <f t="shared" ca="1" si="28"/>
        <v>7.5</v>
      </c>
      <c r="J54" s="27">
        <f t="shared" ca="1" si="29"/>
        <v>7.5</v>
      </c>
      <c r="K54" s="27">
        <f t="shared" ca="1" si="30"/>
        <v>7.5</v>
      </c>
      <c r="L54" s="27">
        <f t="shared" ca="1" si="31"/>
        <v>7.5</v>
      </c>
      <c r="M54" s="27">
        <f t="shared" ca="1" si="32"/>
        <v>7.5</v>
      </c>
      <c r="N54" s="19" t="s">
        <v>51</v>
      </c>
      <c r="O54" t="s">
        <v>388</v>
      </c>
      <c r="P54">
        <f t="shared" ca="1" si="12"/>
        <v>44</v>
      </c>
    </row>
    <row r="55" spans="1:16" x14ac:dyDescent="0.25">
      <c r="A55" s="26" t="str">
        <f t="shared" si="0"/>
        <v>Chillagoe (66/22kV)</v>
      </c>
      <c r="B55" s="27" t="s">
        <v>315</v>
      </c>
      <c r="C55" s="27" t="str">
        <f t="shared" ca="1" si="1"/>
        <v>Firm Capacity for Embedded Generation (MVA)</v>
      </c>
      <c r="D55" s="27">
        <f t="shared" ca="1" si="23"/>
        <v>0</v>
      </c>
      <c r="E55" s="27">
        <f t="shared" ca="1" si="24"/>
        <v>0</v>
      </c>
      <c r="F55" s="27">
        <f t="shared" ca="1" si="25"/>
        <v>0</v>
      </c>
      <c r="G55" s="27">
        <f t="shared" ca="1" si="26"/>
        <v>0</v>
      </c>
      <c r="H55" s="27">
        <f t="shared" ca="1" si="27"/>
        <v>0</v>
      </c>
      <c r="I55" s="27">
        <f t="shared" ca="1" si="28"/>
        <v>0</v>
      </c>
      <c r="J55" s="27">
        <f t="shared" ca="1" si="29"/>
        <v>0</v>
      </c>
      <c r="K55" s="27">
        <f t="shared" ca="1" si="30"/>
        <v>0</v>
      </c>
      <c r="L55" s="27">
        <f t="shared" ca="1" si="31"/>
        <v>0</v>
      </c>
      <c r="M55" s="27">
        <f t="shared" ca="1" si="32"/>
        <v>0</v>
      </c>
      <c r="N55" s="19" t="s">
        <v>50</v>
      </c>
      <c r="O55" t="s">
        <v>389</v>
      </c>
      <c r="P55">
        <f t="shared" ca="1" si="12"/>
        <v>44</v>
      </c>
    </row>
    <row r="56" spans="1:16" x14ac:dyDescent="0.25">
      <c r="A56" s="26" t="str">
        <f t="shared" si="0"/>
        <v>Chinchilla BSP (132/33kV)</v>
      </c>
      <c r="B56" s="27" t="s">
        <v>338</v>
      </c>
      <c r="C56" s="27" t="str">
        <f t="shared" ca="1" si="1"/>
        <v>Firm Capacity for Embedded Generation (MVA)</v>
      </c>
      <c r="D56" s="27">
        <f ca="1">INDIRECT($N56&amp;"!"&amp;"I"&amp;$P56)</f>
        <v>20</v>
      </c>
      <c r="E56" s="27">
        <f ca="1">INDIRECT($N56&amp;"!"&amp;"K"&amp;$P56)</f>
        <v>20</v>
      </c>
      <c r="F56" s="27">
        <f ca="1">INDIRECT($N56&amp;"!"&amp;"M"&amp;$P56)</f>
        <v>20</v>
      </c>
      <c r="G56" s="27">
        <f ca="1">INDIRECT($N56&amp;"!"&amp;"O"&amp;$P56)</f>
        <v>20</v>
      </c>
      <c r="H56" s="27">
        <f ca="1">INDIRECT($N56&amp;"!"&amp;"R"&amp;$P56)</f>
        <v>20</v>
      </c>
      <c r="I56" s="27">
        <f ca="1">INDIRECT($N56&amp;"!"&amp;"T"&amp;$P56)</f>
        <v>20</v>
      </c>
      <c r="J56" s="27">
        <f ca="1">INDIRECT($N56&amp;"!"&amp;"V"&amp;$P56)</f>
        <v>20</v>
      </c>
      <c r="K56" s="27">
        <f ca="1">INDIRECT($N56&amp;"!"&amp;"AA"&amp;$P56)</f>
        <v>20</v>
      </c>
      <c r="L56" s="27">
        <f ca="1">INDIRECT($N56&amp;"!"&amp;"AB"&amp;$P56)</f>
        <v>20</v>
      </c>
      <c r="M56" s="27">
        <f ca="1">INDIRECT($N56&amp;"!"&amp;"AE"&amp;$P56)</f>
        <v>20</v>
      </c>
      <c r="N56" s="19" t="s">
        <v>52</v>
      </c>
      <c r="O56" t="s">
        <v>390</v>
      </c>
      <c r="P56">
        <f t="shared" ca="1" si="12"/>
        <v>42</v>
      </c>
    </row>
    <row r="57" spans="1:16" x14ac:dyDescent="0.25">
      <c r="A57" s="26" t="str">
        <f t="shared" si="0"/>
        <v>Chinchilla Town (33/11kV)</v>
      </c>
      <c r="B57" s="27" t="s">
        <v>315</v>
      </c>
      <c r="C57" s="27" t="str">
        <f t="shared" ca="1" si="1"/>
        <v>Firm Capacity for Embedded Generation (MVA)</v>
      </c>
      <c r="D57" s="27">
        <f ca="1">INDIRECT($N57&amp;"!"&amp;"J"&amp;$P57)</f>
        <v>5</v>
      </c>
      <c r="E57" s="27">
        <f ca="1">INDIRECT($N57&amp;"!"&amp;"L"&amp;$P57)</f>
        <v>5</v>
      </c>
      <c r="F57" s="27">
        <f ca="1">INDIRECT($N57&amp;"!"&amp;"N"&amp;$P57)</f>
        <v>5</v>
      </c>
      <c r="G57" s="27">
        <f ca="1">INDIRECT($N57&amp;"!"&amp;"P"&amp;$P57)</f>
        <v>5</v>
      </c>
      <c r="H57" s="27">
        <f ca="1">INDIRECT($N57&amp;"!"&amp;"S"&amp;$P57)</f>
        <v>5</v>
      </c>
      <c r="I57" s="27">
        <f ca="1">INDIRECT($N57&amp;"!"&amp;"U"&amp;$P57)</f>
        <v>5</v>
      </c>
      <c r="J57" s="27">
        <f ca="1">INDIRECT($N57&amp;"!"&amp;"W"&amp;$P57)</f>
        <v>5</v>
      </c>
      <c r="K57" s="27">
        <f ca="1">INDIRECT($N57&amp;"!"&amp;"AB"&amp;$P57)</f>
        <v>5</v>
      </c>
      <c r="L57" s="27">
        <f ca="1">INDIRECT($N57&amp;"!"&amp;"AC"&amp;$P57)</f>
        <v>5</v>
      </c>
      <c r="M57" s="27">
        <f ca="1">INDIRECT($N57&amp;"!"&amp;"AF"&amp;$P57)</f>
        <v>5</v>
      </c>
      <c r="N57" s="19" t="s">
        <v>54</v>
      </c>
      <c r="O57" t="s">
        <v>391</v>
      </c>
      <c r="P57">
        <f t="shared" ca="1" si="12"/>
        <v>44</v>
      </c>
    </row>
    <row r="58" spans="1:16" x14ac:dyDescent="0.25">
      <c r="A58" s="26" t="str">
        <f t="shared" si="0"/>
        <v>Chumvale BSP (220/66kV)</v>
      </c>
      <c r="B58" s="27" t="s">
        <v>338</v>
      </c>
      <c r="C58" s="27" t="str">
        <f t="shared" ca="1" si="1"/>
        <v>Firm Capacity for Embedded Generation (MVA)</v>
      </c>
      <c r="D58" s="27">
        <f ca="1">INDIRECT($N58&amp;"!"&amp;"I"&amp;$P58)</f>
        <v>0</v>
      </c>
      <c r="E58" s="27">
        <f ca="1">INDIRECT($N58&amp;"!"&amp;"K"&amp;$P58)</f>
        <v>0</v>
      </c>
      <c r="F58" s="27">
        <f ca="1">INDIRECT($N58&amp;"!"&amp;"M"&amp;$P58)</f>
        <v>0</v>
      </c>
      <c r="G58" s="27">
        <f ca="1">INDIRECT($N58&amp;"!"&amp;"O"&amp;$P58)</f>
        <v>0</v>
      </c>
      <c r="H58" s="27">
        <f ca="1">INDIRECT($N58&amp;"!"&amp;"R"&amp;$P58)</f>
        <v>0</v>
      </c>
      <c r="I58" s="27">
        <f ca="1">INDIRECT($N58&amp;"!"&amp;"T"&amp;$P58)</f>
        <v>0</v>
      </c>
      <c r="J58" s="27">
        <f ca="1">INDIRECT($N58&amp;"!"&amp;"V"&amp;$P58)</f>
        <v>0</v>
      </c>
      <c r="K58" s="27">
        <f ca="1">INDIRECT($N58&amp;"!"&amp;"AA"&amp;$P58)</f>
        <v>0</v>
      </c>
      <c r="L58" s="27">
        <f ca="1">INDIRECT($N58&amp;"!"&amp;"AB"&amp;$P58)</f>
        <v>0</v>
      </c>
      <c r="M58" s="27">
        <f ca="1">INDIRECT($N58&amp;"!"&amp;"AE"&amp;$P58)</f>
        <v>0</v>
      </c>
      <c r="N58" s="19" t="s">
        <v>55</v>
      </c>
      <c r="O58" t="s">
        <v>392</v>
      </c>
      <c r="P58">
        <f t="shared" ca="1" si="12"/>
        <v>42</v>
      </c>
    </row>
    <row r="59" spans="1:16" x14ac:dyDescent="0.25">
      <c r="A59" s="26" t="str">
        <f t="shared" si="0"/>
        <v>Clare South (66/11kV)</v>
      </c>
      <c r="B59" s="27" t="s">
        <v>315</v>
      </c>
      <c r="C59" s="27" t="str">
        <f t="shared" ca="1" si="1"/>
        <v>Firm Capacity for Embedded Generation (MVA)</v>
      </c>
      <c r="D59" s="27">
        <f ca="1">INDIRECT($N59&amp;"!"&amp;"J"&amp;$P59)</f>
        <v>0</v>
      </c>
      <c r="E59" s="27">
        <f ca="1">INDIRECT($N59&amp;"!"&amp;"L"&amp;$P59)</f>
        <v>0</v>
      </c>
      <c r="F59" s="27">
        <f ca="1">INDIRECT($N59&amp;"!"&amp;"N"&amp;$P59)</f>
        <v>0</v>
      </c>
      <c r="G59" s="27">
        <f ca="1">INDIRECT($N59&amp;"!"&amp;"P"&amp;$P59)</f>
        <v>0</v>
      </c>
      <c r="H59" s="27">
        <f ca="1">INDIRECT($N59&amp;"!"&amp;"S"&amp;$P59)</f>
        <v>0</v>
      </c>
      <c r="I59" s="27">
        <f ca="1">INDIRECT($N59&amp;"!"&amp;"U"&amp;$P59)</f>
        <v>0</v>
      </c>
      <c r="J59" s="27">
        <f ca="1">INDIRECT($N59&amp;"!"&amp;"W"&amp;$P59)</f>
        <v>0</v>
      </c>
      <c r="K59" s="27">
        <f ca="1">INDIRECT($N59&amp;"!"&amp;"AB"&amp;$P59)</f>
        <v>0</v>
      </c>
      <c r="L59" s="27">
        <f ca="1">INDIRECT($N59&amp;"!"&amp;"AC"&amp;$P59)</f>
        <v>0</v>
      </c>
      <c r="M59" s="27">
        <f ca="1">INDIRECT($N59&amp;"!"&amp;"AF"&amp;$P59)</f>
        <v>0</v>
      </c>
      <c r="N59" s="19" t="s">
        <v>61</v>
      </c>
      <c r="O59" t="s">
        <v>393</v>
      </c>
      <c r="P59">
        <f t="shared" ca="1" si="12"/>
        <v>44</v>
      </c>
    </row>
    <row r="60" spans="1:16" x14ac:dyDescent="0.25">
      <c r="A60" s="26" t="str">
        <f t="shared" si="0"/>
        <v>Clermont (66/22kV)</v>
      </c>
      <c r="B60" s="27" t="s">
        <v>315</v>
      </c>
      <c r="C60" s="27" t="str">
        <f t="shared" ca="1" si="1"/>
        <v>Firm Capacity for Embedded Generation (MVA)</v>
      </c>
      <c r="D60" s="27">
        <f ca="1">INDIRECT($N60&amp;"!"&amp;"J"&amp;$P60)</f>
        <v>7.5</v>
      </c>
      <c r="E60" s="27">
        <f ca="1">INDIRECT($N60&amp;"!"&amp;"L"&amp;$P60)</f>
        <v>7.5</v>
      </c>
      <c r="F60" s="27">
        <f ca="1">INDIRECT($N60&amp;"!"&amp;"N"&amp;$P60)</f>
        <v>7.5</v>
      </c>
      <c r="G60" s="27">
        <f ca="1">INDIRECT($N60&amp;"!"&amp;"P"&amp;$P60)</f>
        <v>7.5</v>
      </c>
      <c r="H60" s="27">
        <f ca="1">INDIRECT($N60&amp;"!"&amp;"S"&amp;$P60)</f>
        <v>7.5</v>
      </c>
      <c r="I60" s="27">
        <f ca="1">INDIRECT($N60&amp;"!"&amp;"U"&amp;$P60)</f>
        <v>7.5</v>
      </c>
      <c r="J60" s="27">
        <f ca="1">INDIRECT($N60&amp;"!"&amp;"W"&amp;$P60)</f>
        <v>7.5</v>
      </c>
      <c r="K60" s="27">
        <f ca="1">INDIRECT($N60&amp;"!"&amp;"AB"&amp;$P60)</f>
        <v>7.5</v>
      </c>
      <c r="L60" s="27">
        <f ca="1">INDIRECT($N60&amp;"!"&amp;"AC"&amp;$P60)</f>
        <v>7.5</v>
      </c>
      <c r="M60" s="27">
        <f ca="1">INDIRECT($N60&amp;"!"&amp;"AF"&amp;$P60)</f>
        <v>7.5</v>
      </c>
      <c r="N60" s="19" t="s">
        <v>57</v>
      </c>
      <c r="O60" t="s">
        <v>394</v>
      </c>
      <c r="P60">
        <f t="shared" ca="1" si="12"/>
        <v>44</v>
      </c>
    </row>
    <row r="61" spans="1:16" x14ac:dyDescent="0.25">
      <c r="A61" s="26" t="str">
        <f t="shared" si="0"/>
        <v>Clermont BSP (132/66kV)</v>
      </c>
      <c r="B61" s="27" t="s">
        <v>338</v>
      </c>
      <c r="C61" s="27" t="str">
        <f t="shared" ca="1" si="1"/>
        <v>Firm Capacity for Embedded Generation (MVA)</v>
      </c>
      <c r="D61" s="27">
        <f ca="1">INDIRECT($N61&amp;"!"&amp;"I"&amp;$P61)</f>
        <v>0</v>
      </c>
      <c r="E61" s="27">
        <f ca="1">INDIRECT($N61&amp;"!"&amp;"K"&amp;$P61)</f>
        <v>0</v>
      </c>
      <c r="F61" s="27">
        <f ca="1">INDIRECT($N61&amp;"!"&amp;"M"&amp;$P61)</f>
        <v>0</v>
      </c>
      <c r="G61" s="27">
        <f ca="1">INDIRECT($N61&amp;"!"&amp;"O"&amp;$P61)</f>
        <v>0</v>
      </c>
      <c r="H61" s="27">
        <f ca="1">INDIRECT($N61&amp;"!"&amp;"R"&amp;$P61)</f>
        <v>0</v>
      </c>
      <c r="I61" s="27">
        <f ca="1">INDIRECT($N61&amp;"!"&amp;"T"&amp;$P61)</f>
        <v>0</v>
      </c>
      <c r="J61" s="27">
        <f ca="1">INDIRECT($N61&amp;"!"&amp;"V"&amp;$P61)</f>
        <v>0</v>
      </c>
      <c r="K61" s="27">
        <f ca="1">INDIRECT($N61&amp;"!"&amp;"AA"&amp;$P61)</f>
        <v>0</v>
      </c>
      <c r="L61" s="27">
        <f ca="1">INDIRECT($N61&amp;"!"&amp;"AB"&amp;$P61)</f>
        <v>0</v>
      </c>
      <c r="M61" s="27">
        <f ca="1">INDIRECT($N61&amp;"!"&amp;"AE"&amp;$P61)</f>
        <v>0</v>
      </c>
      <c r="N61" s="19" t="s">
        <v>56</v>
      </c>
      <c r="O61" t="s">
        <v>395</v>
      </c>
      <c r="P61">
        <f t="shared" ca="1" si="12"/>
        <v>42</v>
      </c>
    </row>
    <row r="62" spans="1:16" x14ac:dyDescent="0.25">
      <c r="A62" s="26" t="str">
        <f t="shared" si="0"/>
        <v>Clifton (33/11kV)</v>
      </c>
      <c r="B62" s="27" t="s">
        <v>315</v>
      </c>
      <c r="C62" s="27" t="str">
        <f t="shared" ca="1" si="1"/>
        <v>Firm Capacity for Embedded Generation (MVA)</v>
      </c>
      <c r="D62" s="27">
        <f ca="1">INDIRECT($N62&amp;"!"&amp;"J"&amp;$P62)</f>
        <v>3</v>
      </c>
      <c r="E62" s="27">
        <f ca="1">INDIRECT($N62&amp;"!"&amp;"L"&amp;$P62)</f>
        <v>3</v>
      </c>
      <c r="F62" s="27">
        <f ca="1">INDIRECT($N62&amp;"!"&amp;"N"&amp;$P62)</f>
        <v>3</v>
      </c>
      <c r="G62" s="27">
        <f ca="1">INDIRECT($N62&amp;"!"&amp;"P"&amp;$P62)</f>
        <v>3</v>
      </c>
      <c r="H62" s="27">
        <f ca="1">INDIRECT($N62&amp;"!"&amp;"S"&amp;$P62)</f>
        <v>3</v>
      </c>
      <c r="I62" s="27">
        <f ca="1">INDIRECT($N62&amp;"!"&amp;"U"&amp;$P62)</f>
        <v>3</v>
      </c>
      <c r="J62" s="27">
        <f ca="1">INDIRECT($N62&amp;"!"&amp;"W"&amp;$P62)</f>
        <v>3</v>
      </c>
      <c r="K62" s="27">
        <f ca="1">INDIRECT($N62&amp;"!"&amp;"AB"&amp;$P62)</f>
        <v>3</v>
      </c>
      <c r="L62" s="27">
        <f ca="1">INDIRECT($N62&amp;"!"&amp;"AC"&amp;$P62)</f>
        <v>3</v>
      </c>
      <c r="M62" s="27">
        <f ca="1">INDIRECT($N62&amp;"!"&amp;"AF"&amp;$P62)</f>
        <v>3</v>
      </c>
      <c r="N62" s="19" t="s">
        <v>58</v>
      </c>
      <c r="O62" t="s">
        <v>396</v>
      </c>
      <c r="P62">
        <f t="shared" ca="1" si="12"/>
        <v>44</v>
      </c>
    </row>
    <row r="63" spans="1:16" x14ac:dyDescent="0.25">
      <c r="A63" s="26" t="str">
        <f t="shared" si="0"/>
        <v>Clinton (66/11kV)</v>
      </c>
      <c r="B63" s="27" t="s">
        <v>315</v>
      </c>
      <c r="C63" s="27" t="str">
        <f t="shared" ca="1" si="1"/>
        <v>Firm Capacity for Embedded Generation (MVA)</v>
      </c>
      <c r="D63" s="27">
        <f ca="1">INDIRECT($N63&amp;"!"&amp;"J"&amp;$P63)</f>
        <v>16</v>
      </c>
      <c r="E63" s="27">
        <f ca="1">INDIRECT($N63&amp;"!"&amp;"L"&amp;$P63)</f>
        <v>16</v>
      </c>
      <c r="F63" s="27">
        <f ca="1">INDIRECT($N63&amp;"!"&amp;"N"&amp;$P63)</f>
        <v>16</v>
      </c>
      <c r="G63" s="27">
        <f ca="1">INDIRECT($N63&amp;"!"&amp;"P"&amp;$P63)</f>
        <v>16</v>
      </c>
      <c r="H63" s="27">
        <f ca="1">INDIRECT($N63&amp;"!"&amp;"S"&amp;$P63)</f>
        <v>16</v>
      </c>
      <c r="I63" s="27">
        <f ca="1">INDIRECT($N63&amp;"!"&amp;"U"&amp;$P63)</f>
        <v>16</v>
      </c>
      <c r="J63" s="27">
        <f ca="1">INDIRECT($N63&amp;"!"&amp;"W"&amp;$P63)</f>
        <v>16</v>
      </c>
      <c r="K63" s="27">
        <f ca="1">INDIRECT($N63&amp;"!"&amp;"AB"&amp;$P63)</f>
        <v>16</v>
      </c>
      <c r="L63" s="27">
        <f ca="1">INDIRECT($N63&amp;"!"&amp;"AC"&amp;$P63)</f>
        <v>16</v>
      </c>
      <c r="M63" s="27">
        <f ca="1">INDIRECT($N63&amp;"!"&amp;"AF"&amp;$P63)</f>
        <v>16</v>
      </c>
      <c r="N63" s="19" t="s">
        <v>59</v>
      </c>
      <c r="O63" t="s">
        <v>397</v>
      </c>
      <c r="P63">
        <f t="shared" ca="1" si="12"/>
        <v>44</v>
      </c>
    </row>
    <row r="64" spans="1:16" x14ac:dyDescent="0.25">
      <c r="A64" s="26" t="str">
        <f t="shared" si="0"/>
        <v>Cloncurry (66/11kV)</v>
      </c>
      <c r="B64" s="27" t="s">
        <v>315</v>
      </c>
      <c r="C64" s="27" t="str">
        <f t="shared" ca="1" si="1"/>
        <v>Firm Capacity for Embedded Generation (MVA)</v>
      </c>
      <c r="D64" s="27">
        <f ca="1">INDIRECT($N64&amp;"!"&amp;"J"&amp;$P64)</f>
        <v>2</v>
      </c>
      <c r="E64" s="27">
        <f ca="1">INDIRECT($N64&amp;"!"&amp;"L"&amp;$P64)</f>
        <v>2</v>
      </c>
      <c r="F64" s="27">
        <f ca="1">INDIRECT($N64&amp;"!"&amp;"N"&amp;$P64)</f>
        <v>2</v>
      </c>
      <c r="G64" s="27">
        <f ca="1">INDIRECT($N64&amp;"!"&amp;"P"&amp;$P64)</f>
        <v>2</v>
      </c>
      <c r="H64" s="27">
        <f ca="1">INDIRECT($N64&amp;"!"&amp;"S"&amp;$P64)</f>
        <v>2</v>
      </c>
      <c r="I64" s="27">
        <f ca="1">INDIRECT($N64&amp;"!"&amp;"U"&amp;$P64)</f>
        <v>2</v>
      </c>
      <c r="J64" s="27">
        <f ca="1">INDIRECT($N64&amp;"!"&amp;"W"&amp;$P64)</f>
        <v>2</v>
      </c>
      <c r="K64" s="27">
        <f ca="1">INDIRECT($N64&amp;"!"&amp;"AB"&amp;$P64)</f>
        <v>2</v>
      </c>
      <c r="L64" s="27">
        <f ca="1">INDIRECT($N64&amp;"!"&amp;"AC"&amp;$P64)</f>
        <v>2</v>
      </c>
      <c r="M64" s="27">
        <f ca="1">INDIRECT($N64&amp;"!"&amp;"AF"&amp;$P64)</f>
        <v>2</v>
      </c>
      <c r="N64" s="19" t="s">
        <v>60</v>
      </c>
      <c r="O64" t="s">
        <v>398</v>
      </c>
      <c r="P64">
        <f t="shared" ca="1" si="12"/>
        <v>44</v>
      </c>
    </row>
    <row r="65" spans="1:16" x14ac:dyDescent="0.25">
      <c r="A65" s="26" t="str">
        <f t="shared" si="0"/>
        <v>Columboola BSP (132/33kV)</v>
      </c>
      <c r="B65" s="27" t="s">
        <v>338</v>
      </c>
      <c r="C65" s="27" t="str">
        <f t="shared" ca="1" si="1"/>
        <v>Firm Capacity for Embedded Generation (MVA)</v>
      </c>
      <c r="D65" s="27">
        <f ca="1">INDIRECT($N65&amp;"!"&amp;"I"&amp;$P65)</f>
        <v>0</v>
      </c>
      <c r="E65" s="27">
        <f ca="1">INDIRECT($N65&amp;"!"&amp;"K"&amp;$P65)</f>
        <v>0</v>
      </c>
      <c r="F65" s="27">
        <f ca="1">INDIRECT($N65&amp;"!"&amp;"M"&amp;$P65)</f>
        <v>0</v>
      </c>
      <c r="G65" s="27">
        <f ca="1">INDIRECT($N65&amp;"!"&amp;"O"&amp;$P65)</f>
        <v>0</v>
      </c>
      <c r="H65" s="27">
        <f ca="1">INDIRECT($N65&amp;"!"&amp;"R"&amp;$P65)</f>
        <v>0</v>
      </c>
      <c r="I65" s="27">
        <f ca="1">INDIRECT($N65&amp;"!"&amp;"T"&amp;$P65)</f>
        <v>0</v>
      </c>
      <c r="J65" s="27">
        <f ca="1">INDIRECT($N65&amp;"!"&amp;"V"&amp;$P65)</f>
        <v>0</v>
      </c>
      <c r="K65" s="27">
        <f ca="1">INDIRECT($N65&amp;"!"&amp;"AA"&amp;$P65)</f>
        <v>0</v>
      </c>
      <c r="L65" s="27">
        <f ca="1">INDIRECT($N65&amp;"!"&amp;"AB"&amp;$P65)</f>
        <v>0</v>
      </c>
      <c r="M65" s="27">
        <f ca="1">INDIRECT($N65&amp;"!"&amp;"AE"&amp;$P65)</f>
        <v>0</v>
      </c>
      <c r="N65" s="19" t="s">
        <v>62</v>
      </c>
      <c r="O65" t="s">
        <v>399</v>
      </c>
      <c r="P65">
        <f t="shared" ca="1" si="12"/>
        <v>42</v>
      </c>
    </row>
    <row r="66" spans="1:16" x14ac:dyDescent="0.25">
      <c r="A66" s="26" t="str">
        <f t="shared" si="0"/>
        <v>Comet (66/22kV)</v>
      </c>
      <c r="B66" s="27" t="s">
        <v>315</v>
      </c>
      <c r="C66" s="27" t="str">
        <f t="shared" ca="1" si="1"/>
        <v>Firm Capacity for Embedded Generation (MVA)</v>
      </c>
      <c r="D66" s="27">
        <f t="shared" ref="D66:D76" ca="1" si="33">INDIRECT($N66&amp;"!"&amp;"J"&amp;$P66)</f>
        <v>2</v>
      </c>
      <c r="E66" s="27">
        <f t="shared" ref="E66:E76" ca="1" si="34">INDIRECT($N66&amp;"!"&amp;"L"&amp;$P66)</f>
        <v>2</v>
      </c>
      <c r="F66" s="27">
        <f t="shared" ref="F66:F76" ca="1" si="35">INDIRECT($N66&amp;"!"&amp;"N"&amp;$P66)</f>
        <v>2</v>
      </c>
      <c r="G66" s="27">
        <f t="shared" ref="G66:G76" ca="1" si="36">INDIRECT($N66&amp;"!"&amp;"P"&amp;$P66)</f>
        <v>2</v>
      </c>
      <c r="H66" s="27">
        <f t="shared" ref="H66:H76" ca="1" si="37">INDIRECT($N66&amp;"!"&amp;"S"&amp;$P66)</f>
        <v>2</v>
      </c>
      <c r="I66" s="27">
        <f t="shared" ref="I66:I76" ca="1" si="38">INDIRECT($N66&amp;"!"&amp;"U"&amp;$P66)</f>
        <v>2</v>
      </c>
      <c r="J66" s="27">
        <f t="shared" ref="J66:J76" ca="1" si="39">INDIRECT($N66&amp;"!"&amp;"W"&amp;$P66)</f>
        <v>2</v>
      </c>
      <c r="K66" s="27">
        <f t="shared" ref="K66:K76" ca="1" si="40">INDIRECT($N66&amp;"!"&amp;"AB"&amp;$P66)</f>
        <v>2</v>
      </c>
      <c r="L66" s="27">
        <f t="shared" ref="L66:L76" ca="1" si="41">INDIRECT($N66&amp;"!"&amp;"AC"&amp;$P66)</f>
        <v>2</v>
      </c>
      <c r="M66" s="27">
        <f t="shared" ref="M66:M76" ca="1" si="42">INDIRECT($N66&amp;"!"&amp;"AF"&amp;$P66)</f>
        <v>2</v>
      </c>
      <c r="N66" s="19" t="s">
        <v>63</v>
      </c>
      <c r="O66" t="s">
        <v>400</v>
      </c>
      <c r="P66">
        <f t="shared" ca="1" si="12"/>
        <v>44</v>
      </c>
    </row>
    <row r="67" spans="1:16" x14ac:dyDescent="0.25">
      <c r="A67" s="26" t="str">
        <f t="shared" si="0"/>
        <v>Cooktown (66/22kV)</v>
      </c>
      <c r="B67" s="27" t="s">
        <v>315</v>
      </c>
      <c r="C67" s="27" t="str">
        <f t="shared" ca="1" si="1"/>
        <v>Firm Capacity for Embedded Generation (MVA)</v>
      </c>
      <c r="D67" s="27">
        <f t="shared" ca="1" si="33"/>
        <v>8</v>
      </c>
      <c r="E67" s="27">
        <f t="shared" ca="1" si="34"/>
        <v>8</v>
      </c>
      <c r="F67" s="27">
        <f t="shared" ca="1" si="35"/>
        <v>8</v>
      </c>
      <c r="G67" s="27">
        <f t="shared" ca="1" si="36"/>
        <v>8</v>
      </c>
      <c r="H67" s="27">
        <f t="shared" ca="1" si="37"/>
        <v>8</v>
      </c>
      <c r="I67" s="27">
        <f t="shared" ca="1" si="38"/>
        <v>8</v>
      </c>
      <c r="J67" s="27">
        <f t="shared" ca="1" si="39"/>
        <v>8</v>
      </c>
      <c r="K67" s="27">
        <f t="shared" ca="1" si="40"/>
        <v>8</v>
      </c>
      <c r="L67" s="27">
        <f t="shared" ca="1" si="41"/>
        <v>8</v>
      </c>
      <c r="M67" s="27">
        <f t="shared" ca="1" si="42"/>
        <v>8</v>
      </c>
      <c r="N67" s="19" t="s">
        <v>64</v>
      </c>
      <c r="O67" t="s">
        <v>401</v>
      </c>
      <c r="P67">
        <f t="shared" ca="1" si="12"/>
        <v>44</v>
      </c>
    </row>
    <row r="68" spans="1:16" x14ac:dyDescent="0.25">
      <c r="A68" s="26" t="str">
        <f t="shared" si="0"/>
        <v>Coominglah (66/22kV)</v>
      </c>
      <c r="B68" s="27" t="s">
        <v>315</v>
      </c>
      <c r="C68" s="27" t="str">
        <f t="shared" ca="1" si="1"/>
        <v>Firm Capacity for Embedded Generation (MVA)</v>
      </c>
      <c r="D68" s="27">
        <f t="shared" ca="1" si="33"/>
        <v>2</v>
      </c>
      <c r="E68" s="27">
        <f t="shared" ca="1" si="34"/>
        <v>2</v>
      </c>
      <c r="F68" s="27">
        <f t="shared" ca="1" si="35"/>
        <v>2</v>
      </c>
      <c r="G68" s="27">
        <f t="shared" ca="1" si="36"/>
        <v>2</v>
      </c>
      <c r="H68" s="27">
        <f t="shared" ca="1" si="37"/>
        <v>2</v>
      </c>
      <c r="I68" s="27">
        <f t="shared" ca="1" si="38"/>
        <v>2</v>
      </c>
      <c r="J68" s="27">
        <f t="shared" ca="1" si="39"/>
        <v>2</v>
      </c>
      <c r="K68" s="27">
        <f t="shared" ca="1" si="40"/>
        <v>2</v>
      </c>
      <c r="L68" s="27">
        <f t="shared" ca="1" si="41"/>
        <v>2</v>
      </c>
      <c r="M68" s="27">
        <f t="shared" ca="1" si="42"/>
        <v>2</v>
      </c>
      <c r="N68" s="19" t="s">
        <v>65</v>
      </c>
      <c r="O68" t="s">
        <v>402</v>
      </c>
      <c r="P68">
        <f t="shared" ca="1" si="12"/>
        <v>44</v>
      </c>
    </row>
    <row r="69" spans="1:16" x14ac:dyDescent="0.25">
      <c r="A69" s="26" t="str">
        <f t="shared" ref="A69:A131" si="43">HYPERLINK("#"&amp;N69&amp;"!A1",O69)</f>
        <v>Craiglie (132/22kV)</v>
      </c>
      <c r="B69" s="27" t="s">
        <v>315</v>
      </c>
      <c r="C69" s="27" t="str">
        <f t="shared" ref="C69:C131" ca="1" si="44">INDIRECT($N69&amp;"!"&amp;"E"&amp;$P69)</f>
        <v>Firm Capacity for Embedded Generation (MVA)</v>
      </c>
      <c r="D69" s="27">
        <f t="shared" ca="1" si="33"/>
        <v>2.1</v>
      </c>
      <c r="E69" s="27">
        <f t="shared" ca="1" si="34"/>
        <v>2.1</v>
      </c>
      <c r="F69" s="27">
        <f t="shared" ca="1" si="35"/>
        <v>2.1</v>
      </c>
      <c r="G69" s="27">
        <f t="shared" ca="1" si="36"/>
        <v>2.1</v>
      </c>
      <c r="H69" s="27">
        <f t="shared" ca="1" si="37"/>
        <v>2.1</v>
      </c>
      <c r="I69" s="27">
        <f t="shared" ca="1" si="38"/>
        <v>2.1</v>
      </c>
      <c r="J69" s="27">
        <f t="shared" ca="1" si="39"/>
        <v>2.1</v>
      </c>
      <c r="K69" s="27">
        <f t="shared" ca="1" si="40"/>
        <v>2.1</v>
      </c>
      <c r="L69" s="27">
        <f t="shared" ca="1" si="41"/>
        <v>2.1</v>
      </c>
      <c r="M69" s="27">
        <f t="shared" ca="1" si="42"/>
        <v>2.1</v>
      </c>
      <c r="N69" s="19" t="s">
        <v>67</v>
      </c>
      <c r="O69" t="s">
        <v>403</v>
      </c>
      <c r="P69">
        <f t="shared" ref="P69:P131" ca="1" si="45">MATCH($D$1,INDIRECT($N69&amp;"!E:E"),0)</f>
        <v>44</v>
      </c>
    </row>
    <row r="70" spans="1:16" x14ac:dyDescent="0.25">
      <c r="A70" s="26" t="str">
        <f t="shared" si="43"/>
        <v>Cranbrook (66/11kV)</v>
      </c>
      <c r="B70" s="27" t="s">
        <v>315</v>
      </c>
      <c r="C70" s="27" t="str">
        <f t="shared" ca="1" si="44"/>
        <v>Firm Capacity for Embedded Generation (MVA)</v>
      </c>
      <c r="D70" s="27">
        <f t="shared" ca="1" si="33"/>
        <v>9.1</v>
      </c>
      <c r="E70" s="27">
        <f t="shared" ca="1" si="34"/>
        <v>9.1</v>
      </c>
      <c r="F70" s="27">
        <f t="shared" ca="1" si="35"/>
        <v>9.1</v>
      </c>
      <c r="G70" s="27">
        <f t="shared" ca="1" si="36"/>
        <v>9.1</v>
      </c>
      <c r="H70" s="27">
        <f t="shared" ca="1" si="37"/>
        <v>9.1</v>
      </c>
      <c r="I70" s="27">
        <f t="shared" ca="1" si="38"/>
        <v>9.1</v>
      </c>
      <c r="J70" s="27">
        <f t="shared" ca="1" si="39"/>
        <v>9.1</v>
      </c>
      <c r="K70" s="27">
        <f t="shared" ca="1" si="40"/>
        <v>9.1</v>
      </c>
      <c r="L70" s="27">
        <f t="shared" ca="1" si="41"/>
        <v>9.1</v>
      </c>
      <c r="M70" s="27">
        <f t="shared" ca="1" si="42"/>
        <v>9.1</v>
      </c>
      <c r="N70" s="19" t="s">
        <v>68</v>
      </c>
      <c r="O70" t="s">
        <v>404</v>
      </c>
      <c r="P70">
        <f t="shared" ca="1" si="45"/>
        <v>44</v>
      </c>
    </row>
    <row r="71" spans="1:16" x14ac:dyDescent="0.25">
      <c r="A71" s="26" t="str">
        <f t="shared" si="43"/>
        <v>Crediton (66/11kV)</v>
      </c>
      <c r="B71" s="27" t="s">
        <v>315</v>
      </c>
      <c r="C71" s="27" t="str">
        <f t="shared" ca="1" si="44"/>
        <v>Firm Capacity for Embedded Generation (MVA)</v>
      </c>
      <c r="D71" s="27">
        <f t="shared" ca="1" si="33"/>
        <v>0</v>
      </c>
      <c r="E71" s="27">
        <f t="shared" ca="1" si="34"/>
        <v>0</v>
      </c>
      <c r="F71" s="27">
        <f t="shared" ca="1" si="35"/>
        <v>0</v>
      </c>
      <c r="G71" s="27">
        <f t="shared" ca="1" si="36"/>
        <v>0</v>
      </c>
      <c r="H71" s="27">
        <f t="shared" ca="1" si="37"/>
        <v>0</v>
      </c>
      <c r="I71" s="27">
        <f t="shared" ca="1" si="38"/>
        <v>0</v>
      </c>
      <c r="J71" s="27">
        <f t="shared" ca="1" si="39"/>
        <v>0</v>
      </c>
      <c r="K71" s="27">
        <f t="shared" ca="1" si="40"/>
        <v>0</v>
      </c>
      <c r="L71" s="27">
        <f t="shared" ca="1" si="41"/>
        <v>0</v>
      </c>
      <c r="M71" s="27">
        <f t="shared" ca="1" si="42"/>
        <v>0</v>
      </c>
      <c r="N71" s="19" t="s">
        <v>69</v>
      </c>
      <c r="O71" t="s">
        <v>405</v>
      </c>
      <c r="P71">
        <f t="shared" ca="1" si="45"/>
        <v>44</v>
      </c>
    </row>
    <row r="72" spans="1:16" x14ac:dyDescent="0.25">
      <c r="A72" s="26" t="str">
        <f t="shared" si="43"/>
        <v>Crows Nest (33/11kV)</v>
      </c>
      <c r="B72" s="27" t="s">
        <v>315</v>
      </c>
      <c r="C72" s="27" t="str">
        <f t="shared" ca="1" si="44"/>
        <v>Firm Capacity for Embedded Generation (MVA)</v>
      </c>
      <c r="D72" s="27">
        <f t="shared" ca="1" si="33"/>
        <v>0</v>
      </c>
      <c r="E72" s="27">
        <f t="shared" ca="1" si="34"/>
        <v>0</v>
      </c>
      <c r="F72" s="27">
        <f t="shared" ca="1" si="35"/>
        <v>0</v>
      </c>
      <c r="G72" s="27">
        <f t="shared" ca="1" si="36"/>
        <v>0</v>
      </c>
      <c r="H72" s="27">
        <f t="shared" ca="1" si="37"/>
        <v>0</v>
      </c>
      <c r="I72" s="27">
        <f t="shared" ca="1" si="38"/>
        <v>0</v>
      </c>
      <c r="J72" s="27">
        <f t="shared" ca="1" si="39"/>
        <v>0</v>
      </c>
      <c r="K72" s="27">
        <f t="shared" ca="1" si="40"/>
        <v>0</v>
      </c>
      <c r="L72" s="27">
        <f t="shared" ca="1" si="41"/>
        <v>0</v>
      </c>
      <c r="M72" s="27">
        <f t="shared" ca="1" si="42"/>
        <v>0</v>
      </c>
      <c r="N72" s="19" t="s">
        <v>70</v>
      </c>
      <c r="O72" t="s">
        <v>406</v>
      </c>
      <c r="P72">
        <f t="shared" ca="1" si="45"/>
        <v>44</v>
      </c>
    </row>
    <row r="73" spans="1:16" x14ac:dyDescent="0.25">
      <c r="A73" s="26" t="str">
        <f t="shared" si="43"/>
        <v>Croydon (66/22kV)</v>
      </c>
      <c r="B73" s="27" t="s">
        <v>315</v>
      </c>
      <c r="C73" s="27" t="str">
        <f t="shared" ca="1" si="44"/>
        <v>Firm Capacity for Embedded Generation (MVA)</v>
      </c>
      <c r="D73" s="27">
        <f t="shared" ca="1" si="33"/>
        <v>2</v>
      </c>
      <c r="E73" s="27">
        <f t="shared" ca="1" si="34"/>
        <v>2</v>
      </c>
      <c r="F73" s="27">
        <f t="shared" ca="1" si="35"/>
        <v>2</v>
      </c>
      <c r="G73" s="27">
        <f t="shared" ca="1" si="36"/>
        <v>2</v>
      </c>
      <c r="H73" s="27">
        <f t="shared" ca="1" si="37"/>
        <v>2</v>
      </c>
      <c r="I73" s="27">
        <f t="shared" ca="1" si="38"/>
        <v>2</v>
      </c>
      <c r="J73" s="27">
        <f t="shared" ca="1" si="39"/>
        <v>2</v>
      </c>
      <c r="K73" s="27">
        <f t="shared" ca="1" si="40"/>
        <v>2</v>
      </c>
      <c r="L73" s="27">
        <f t="shared" ca="1" si="41"/>
        <v>2</v>
      </c>
      <c r="M73" s="27">
        <f t="shared" ca="1" si="42"/>
        <v>2</v>
      </c>
      <c r="N73" s="19" t="s">
        <v>71</v>
      </c>
      <c r="O73" t="s">
        <v>407</v>
      </c>
      <c r="P73">
        <f t="shared" ca="1" si="45"/>
        <v>44</v>
      </c>
    </row>
    <row r="74" spans="1:16" x14ac:dyDescent="0.25">
      <c r="A74" s="26" t="str">
        <f t="shared" si="43"/>
        <v>Cunnamulla (66/22kV)</v>
      </c>
      <c r="B74" s="27" t="s">
        <v>315</v>
      </c>
      <c r="C74" s="27" t="str">
        <f t="shared" ca="1" si="44"/>
        <v>Firm Capacity for Embedded Generation (MVA)</v>
      </c>
      <c r="D74" s="27">
        <f t="shared" ca="1" si="33"/>
        <v>8</v>
      </c>
      <c r="E74" s="27">
        <f t="shared" ca="1" si="34"/>
        <v>8</v>
      </c>
      <c r="F74" s="27">
        <f t="shared" ca="1" si="35"/>
        <v>8</v>
      </c>
      <c r="G74" s="27">
        <f t="shared" ca="1" si="36"/>
        <v>8</v>
      </c>
      <c r="H74" s="27">
        <f t="shared" ca="1" si="37"/>
        <v>8</v>
      </c>
      <c r="I74" s="27">
        <f t="shared" ca="1" si="38"/>
        <v>8</v>
      </c>
      <c r="J74" s="27">
        <f t="shared" ca="1" si="39"/>
        <v>8</v>
      </c>
      <c r="K74" s="27">
        <f t="shared" ca="1" si="40"/>
        <v>8</v>
      </c>
      <c r="L74" s="27">
        <f t="shared" ca="1" si="41"/>
        <v>8</v>
      </c>
      <c r="M74" s="27">
        <f t="shared" ca="1" si="42"/>
        <v>8</v>
      </c>
      <c r="N74" s="19" t="s">
        <v>72</v>
      </c>
      <c r="O74" t="s">
        <v>408</v>
      </c>
      <c r="P74">
        <f t="shared" ca="1" si="45"/>
        <v>44</v>
      </c>
    </row>
    <row r="75" spans="1:16" x14ac:dyDescent="0.25">
      <c r="A75" s="26" t="str">
        <f t="shared" si="43"/>
        <v>Cunnamulla 11kV (66/11kV)</v>
      </c>
      <c r="B75" s="27" t="s">
        <v>315</v>
      </c>
      <c r="C75" s="27" t="str">
        <f t="shared" ca="1" si="44"/>
        <v>Firm Capacity for Embedded Generation (MVA)</v>
      </c>
      <c r="D75" s="27" t="str">
        <f t="shared" ca="1" si="33"/>
        <v xml:space="preserve"> </v>
      </c>
      <c r="E75" s="27" t="str">
        <f t="shared" ca="1" si="34"/>
        <v xml:space="preserve"> </v>
      </c>
      <c r="F75" s="27" t="str">
        <f t="shared" ca="1" si="35"/>
        <v xml:space="preserve"> </v>
      </c>
      <c r="G75" s="27" t="str">
        <f t="shared" ca="1" si="36"/>
        <v xml:space="preserve"> </v>
      </c>
      <c r="H75" s="27" t="str">
        <f t="shared" ca="1" si="37"/>
        <v xml:space="preserve"> </v>
      </c>
      <c r="I75" s="27" t="str">
        <f t="shared" ca="1" si="38"/>
        <v xml:space="preserve"> </v>
      </c>
      <c r="J75" s="27" t="str">
        <f t="shared" ca="1" si="39"/>
        <v xml:space="preserve"> </v>
      </c>
      <c r="K75" s="27" t="str">
        <f t="shared" ca="1" si="40"/>
        <v xml:space="preserve"> </v>
      </c>
      <c r="L75" s="27" t="str">
        <f t="shared" ca="1" si="41"/>
        <v xml:space="preserve"> </v>
      </c>
      <c r="M75" s="27" t="str">
        <f t="shared" ca="1" si="42"/>
        <v xml:space="preserve"> </v>
      </c>
      <c r="N75" s="19" t="s">
        <v>304</v>
      </c>
      <c r="O75" t="s">
        <v>409</v>
      </c>
      <c r="P75">
        <f t="shared" ca="1" si="45"/>
        <v>44</v>
      </c>
    </row>
    <row r="76" spans="1:16" x14ac:dyDescent="0.25">
      <c r="A76" s="26" t="str">
        <f t="shared" si="43"/>
        <v>Cunnamulla 22kV (66/22kV)</v>
      </c>
      <c r="B76" s="27" t="s">
        <v>315</v>
      </c>
      <c r="C76" s="27" t="str">
        <f t="shared" ca="1" si="44"/>
        <v>Firm Capacity for Embedded Generation (MVA)</v>
      </c>
      <c r="D76" s="27">
        <f t="shared" ca="1" si="33"/>
        <v>3</v>
      </c>
      <c r="E76" s="27">
        <f t="shared" ca="1" si="34"/>
        <v>3</v>
      </c>
      <c r="F76" s="27">
        <f t="shared" ca="1" si="35"/>
        <v>3</v>
      </c>
      <c r="G76" s="27">
        <f t="shared" ca="1" si="36"/>
        <v>3</v>
      </c>
      <c r="H76" s="27">
        <f t="shared" ca="1" si="37"/>
        <v>3</v>
      </c>
      <c r="I76" s="27">
        <f t="shared" ca="1" si="38"/>
        <v>3</v>
      </c>
      <c r="J76" s="27">
        <f t="shared" ca="1" si="39"/>
        <v>3</v>
      </c>
      <c r="K76" s="27">
        <f t="shared" ca="1" si="40"/>
        <v>3</v>
      </c>
      <c r="L76" s="27">
        <f t="shared" ca="1" si="41"/>
        <v>3</v>
      </c>
      <c r="M76" s="27">
        <f t="shared" ca="1" si="42"/>
        <v>3</v>
      </c>
      <c r="N76" s="19" t="s">
        <v>305</v>
      </c>
      <c r="O76" t="s">
        <v>410</v>
      </c>
      <c r="P76">
        <f t="shared" ca="1" si="45"/>
        <v>44</v>
      </c>
    </row>
    <row r="77" spans="1:16" x14ac:dyDescent="0.25">
      <c r="A77" s="26" t="str">
        <f t="shared" si="43"/>
        <v>Daandine BSP (110/33kV)</v>
      </c>
      <c r="B77" s="27" t="s">
        <v>338</v>
      </c>
      <c r="C77" s="27" t="str">
        <f t="shared" ca="1" si="44"/>
        <v>Firm Capacity for Embedded Generation (MVA)</v>
      </c>
      <c r="D77" s="27">
        <f ca="1">INDIRECT($N77&amp;"!"&amp;"I"&amp;$P77)</f>
        <v>0</v>
      </c>
      <c r="E77" s="27">
        <f ca="1">INDIRECT($N77&amp;"!"&amp;"K"&amp;$P77)</f>
        <v>0</v>
      </c>
      <c r="F77" s="27">
        <f ca="1">INDIRECT($N77&amp;"!"&amp;"M"&amp;$P77)</f>
        <v>0</v>
      </c>
      <c r="G77" s="27">
        <f ca="1">INDIRECT($N77&amp;"!"&amp;"O"&amp;$P77)</f>
        <v>0</v>
      </c>
      <c r="H77" s="27">
        <f ca="1">INDIRECT($N77&amp;"!"&amp;"R"&amp;$P77)</f>
        <v>0</v>
      </c>
      <c r="I77" s="27">
        <f ca="1">INDIRECT($N77&amp;"!"&amp;"T"&amp;$P77)</f>
        <v>0</v>
      </c>
      <c r="J77" s="27">
        <f ca="1">INDIRECT($N77&amp;"!"&amp;"V"&amp;$P77)</f>
        <v>0</v>
      </c>
      <c r="K77" s="27">
        <f ca="1">INDIRECT($N77&amp;"!"&amp;"AA"&amp;$P77)</f>
        <v>0</v>
      </c>
      <c r="L77" s="27">
        <f ca="1">INDIRECT($N77&amp;"!"&amp;"AB"&amp;$P77)</f>
        <v>0</v>
      </c>
      <c r="M77" s="27">
        <f ca="1">INDIRECT($N77&amp;"!"&amp;"AE"&amp;$P77)</f>
        <v>0</v>
      </c>
      <c r="N77" s="19" t="s">
        <v>269</v>
      </c>
      <c r="O77" t="s">
        <v>411</v>
      </c>
      <c r="P77">
        <f t="shared" ca="1" si="45"/>
        <v>42</v>
      </c>
    </row>
    <row r="78" spans="1:16" x14ac:dyDescent="0.25">
      <c r="A78" s="26" t="str">
        <f t="shared" si="43"/>
        <v>Dalby Central (33/11kV)</v>
      </c>
      <c r="B78" s="27" t="s">
        <v>315</v>
      </c>
      <c r="C78" s="27" t="str">
        <f t="shared" ca="1" si="44"/>
        <v>Firm Capacity for Embedded Generation (MVA)</v>
      </c>
      <c r="D78" s="27">
        <f ca="1">INDIRECT($N78&amp;"!"&amp;"J"&amp;$P78)</f>
        <v>16</v>
      </c>
      <c r="E78" s="27">
        <f ca="1">INDIRECT($N78&amp;"!"&amp;"L"&amp;$P78)</f>
        <v>16</v>
      </c>
      <c r="F78" s="27">
        <f ca="1">INDIRECT($N78&amp;"!"&amp;"N"&amp;$P78)</f>
        <v>16</v>
      </c>
      <c r="G78" s="27">
        <f ca="1">INDIRECT($N78&amp;"!"&amp;"P"&amp;$P78)</f>
        <v>16</v>
      </c>
      <c r="H78" s="27">
        <f ca="1">INDIRECT($N78&amp;"!"&amp;"S"&amp;$P78)</f>
        <v>16</v>
      </c>
      <c r="I78" s="27">
        <f ca="1">INDIRECT($N78&amp;"!"&amp;"U"&amp;$P78)</f>
        <v>16</v>
      </c>
      <c r="J78" s="27">
        <f ca="1">INDIRECT($N78&amp;"!"&amp;"W"&amp;$P78)</f>
        <v>16</v>
      </c>
      <c r="K78" s="27">
        <f ca="1">INDIRECT($N78&amp;"!"&amp;"AB"&amp;$P78)</f>
        <v>16</v>
      </c>
      <c r="L78" s="27">
        <f ca="1">INDIRECT($N78&amp;"!"&amp;"AC"&amp;$P78)</f>
        <v>16</v>
      </c>
      <c r="M78" s="27">
        <f ca="1">INDIRECT($N78&amp;"!"&amp;"AF"&amp;$P78)</f>
        <v>16</v>
      </c>
      <c r="N78" s="19" t="s">
        <v>73</v>
      </c>
      <c r="O78" t="s">
        <v>412</v>
      </c>
      <c r="P78">
        <f t="shared" ca="1" si="45"/>
        <v>44</v>
      </c>
    </row>
    <row r="79" spans="1:16" x14ac:dyDescent="0.25">
      <c r="A79" s="26" t="str">
        <f t="shared" si="43"/>
        <v>Dalby East BSP (110/33kV)</v>
      </c>
      <c r="B79" s="27" t="s">
        <v>338</v>
      </c>
      <c r="C79" s="27" t="str">
        <f t="shared" ca="1" si="44"/>
        <v>Firm Capacity for Embedded Generation (MVA)</v>
      </c>
      <c r="D79" s="27">
        <f ca="1">INDIRECT($N79&amp;"!"&amp;"I"&amp;$P79)</f>
        <v>50</v>
      </c>
      <c r="E79" s="27">
        <f ca="1">INDIRECT($N79&amp;"!"&amp;"K"&amp;$P79)</f>
        <v>50</v>
      </c>
      <c r="F79" s="27">
        <f ca="1">INDIRECT($N79&amp;"!"&amp;"M"&amp;$P79)</f>
        <v>50</v>
      </c>
      <c r="G79" s="27">
        <f ca="1">INDIRECT($N79&amp;"!"&amp;"O"&amp;$P79)</f>
        <v>50</v>
      </c>
      <c r="H79" s="27">
        <f ca="1">INDIRECT($N79&amp;"!"&amp;"R"&amp;$P79)</f>
        <v>50</v>
      </c>
      <c r="I79" s="27">
        <f ca="1">INDIRECT($N79&amp;"!"&amp;"T"&amp;$P79)</f>
        <v>50</v>
      </c>
      <c r="J79" s="27">
        <f ca="1">INDIRECT($N79&amp;"!"&amp;"V"&amp;$P79)</f>
        <v>50</v>
      </c>
      <c r="K79" s="27">
        <f ca="1">INDIRECT($N79&amp;"!"&amp;"AA"&amp;$P79)</f>
        <v>50</v>
      </c>
      <c r="L79" s="27">
        <f ca="1">INDIRECT($N79&amp;"!"&amp;"AB"&amp;$P79)</f>
        <v>50</v>
      </c>
      <c r="M79" s="27">
        <f ca="1">INDIRECT($N79&amp;"!"&amp;"AE"&amp;$P79)</f>
        <v>50</v>
      </c>
      <c r="N79" s="19" t="s">
        <v>253</v>
      </c>
      <c r="O79" t="s">
        <v>413</v>
      </c>
      <c r="P79">
        <f t="shared" ca="1" si="45"/>
        <v>42</v>
      </c>
    </row>
    <row r="80" spans="1:16" x14ac:dyDescent="0.25">
      <c r="A80" s="26" t="str">
        <f t="shared" si="43"/>
        <v>Dan Gleeson (66/11kV)</v>
      </c>
      <c r="B80" s="27" t="s">
        <v>315</v>
      </c>
      <c r="C80" s="27" t="str">
        <f t="shared" ca="1" si="44"/>
        <v>Firm Capacity for Embedded Generation (MVA)</v>
      </c>
      <c r="D80" s="27">
        <f t="shared" ref="D80:D102" ca="1" si="46">INDIRECT($N80&amp;"!"&amp;"J"&amp;$P80)</f>
        <v>15</v>
      </c>
      <c r="E80" s="27">
        <f t="shared" ref="E80:E102" ca="1" si="47">INDIRECT($N80&amp;"!"&amp;"L"&amp;$P80)</f>
        <v>15</v>
      </c>
      <c r="F80" s="27">
        <f t="shared" ref="F80:F102" ca="1" si="48">INDIRECT($N80&amp;"!"&amp;"N"&amp;$P80)</f>
        <v>15</v>
      </c>
      <c r="G80" s="27">
        <f t="shared" ref="G80:G102" ca="1" si="49">INDIRECT($N80&amp;"!"&amp;"P"&amp;$P80)</f>
        <v>15</v>
      </c>
      <c r="H80" s="27">
        <f t="shared" ref="H80:H102" ca="1" si="50">INDIRECT($N80&amp;"!"&amp;"S"&amp;$P80)</f>
        <v>15</v>
      </c>
      <c r="I80" s="27">
        <f t="shared" ref="I80:I102" ca="1" si="51">INDIRECT($N80&amp;"!"&amp;"U"&amp;$P80)</f>
        <v>15</v>
      </c>
      <c r="J80" s="27">
        <f t="shared" ref="J80:J102" ca="1" si="52">INDIRECT($N80&amp;"!"&amp;"W"&amp;$P80)</f>
        <v>15</v>
      </c>
      <c r="K80" s="27">
        <f t="shared" ref="K80:K102" ca="1" si="53">INDIRECT($N80&amp;"!"&amp;"AB"&amp;$P80)</f>
        <v>15</v>
      </c>
      <c r="L80" s="27">
        <f t="shared" ref="L80:L102" ca="1" si="54">INDIRECT($N80&amp;"!"&amp;"AC"&amp;$P80)</f>
        <v>15</v>
      </c>
      <c r="M80" s="27">
        <f t="shared" ref="M80:M102" ca="1" si="55">INDIRECT($N80&amp;"!"&amp;"AF"&amp;$P80)</f>
        <v>15</v>
      </c>
      <c r="N80" s="19" t="s">
        <v>74</v>
      </c>
      <c r="O80" t="s">
        <v>414</v>
      </c>
      <c r="P80">
        <f t="shared" ca="1" si="45"/>
        <v>44</v>
      </c>
    </row>
    <row r="81" spans="1:16" x14ac:dyDescent="0.25">
      <c r="A81" s="26" t="str">
        <f t="shared" si="43"/>
        <v>Degilbo (66/11kV)</v>
      </c>
      <c r="B81" s="27" t="s">
        <v>315</v>
      </c>
      <c r="C81" s="27" t="str">
        <f t="shared" ca="1" si="44"/>
        <v>Firm Capacity for Embedded Generation (MVA)</v>
      </c>
      <c r="D81" s="27">
        <f t="shared" ca="1" si="46"/>
        <v>0</v>
      </c>
      <c r="E81" s="27">
        <f t="shared" ca="1" si="47"/>
        <v>0</v>
      </c>
      <c r="F81" s="27">
        <f t="shared" ca="1" si="48"/>
        <v>0</v>
      </c>
      <c r="G81" s="27">
        <f t="shared" ca="1" si="49"/>
        <v>0</v>
      </c>
      <c r="H81" s="27">
        <f t="shared" ca="1" si="50"/>
        <v>0</v>
      </c>
      <c r="I81" s="27">
        <f t="shared" ca="1" si="51"/>
        <v>0</v>
      </c>
      <c r="J81" s="27">
        <f t="shared" ca="1" si="52"/>
        <v>0</v>
      </c>
      <c r="K81" s="27">
        <f t="shared" ca="1" si="53"/>
        <v>0</v>
      </c>
      <c r="L81" s="27">
        <f t="shared" ca="1" si="54"/>
        <v>0</v>
      </c>
      <c r="M81" s="27">
        <f t="shared" ca="1" si="55"/>
        <v>0</v>
      </c>
      <c r="N81" s="19" t="s">
        <v>75</v>
      </c>
      <c r="O81" t="s">
        <v>415</v>
      </c>
      <c r="P81">
        <f t="shared" ca="1" si="45"/>
        <v>44</v>
      </c>
    </row>
    <row r="82" spans="1:16" x14ac:dyDescent="0.25">
      <c r="A82" s="26" t="str">
        <f t="shared" si="43"/>
        <v>Dimbulah (66/22kV)</v>
      </c>
      <c r="B82" s="27" t="s">
        <v>315</v>
      </c>
      <c r="C82" s="27" t="str">
        <f t="shared" ca="1" si="44"/>
        <v>Firm Capacity for Embedded Generation (MVA)</v>
      </c>
      <c r="D82" s="27">
        <f t="shared" ca="1" si="46"/>
        <v>0</v>
      </c>
      <c r="E82" s="27">
        <f t="shared" ca="1" si="47"/>
        <v>0</v>
      </c>
      <c r="F82" s="27">
        <f t="shared" ca="1" si="48"/>
        <v>0</v>
      </c>
      <c r="G82" s="27">
        <f t="shared" ca="1" si="49"/>
        <v>0</v>
      </c>
      <c r="H82" s="27">
        <f t="shared" ca="1" si="50"/>
        <v>0</v>
      </c>
      <c r="I82" s="27">
        <f t="shared" ca="1" si="51"/>
        <v>0</v>
      </c>
      <c r="J82" s="27">
        <f t="shared" ca="1" si="52"/>
        <v>0</v>
      </c>
      <c r="K82" s="27">
        <f t="shared" ca="1" si="53"/>
        <v>0</v>
      </c>
      <c r="L82" s="27">
        <f t="shared" ca="1" si="54"/>
        <v>0</v>
      </c>
      <c r="M82" s="27">
        <f t="shared" ca="1" si="55"/>
        <v>0</v>
      </c>
      <c r="N82" s="19" t="s">
        <v>76</v>
      </c>
      <c r="O82" t="s">
        <v>416</v>
      </c>
      <c r="P82">
        <f t="shared" ca="1" si="45"/>
        <v>44</v>
      </c>
    </row>
    <row r="83" spans="1:16" x14ac:dyDescent="0.25">
      <c r="A83" s="26" t="str">
        <f t="shared" si="43"/>
        <v>Disraeli (66/11kV)</v>
      </c>
      <c r="B83" s="27" t="s">
        <v>315</v>
      </c>
      <c r="C83" s="27" t="str">
        <f t="shared" ca="1" si="44"/>
        <v>Firm Capacity for Embedded Generation (MVA)</v>
      </c>
      <c r="D83" s="27">
        <f t="shared" ca="1" si="46"/>
        <v>0</v>
      </c>
      <c r="E83" s="27">
        <f t="shared" ca="1" si="47"/>
        <v>0</v>
      </c>
      <c r="F83" s="27">
        <f t="shared" ca="1" si="48"/>
        <v>0</v>
      </c>
      <c r="G83" s="27">
        <f t="shared" ca="1" si="49"/>
        <v>0</v>
      </c>
      <c r="H83" s="27">
        <f t="shared" ca="1" si="50"/>
        <v>0</v>
      </c>
      <c r="I83" s="27">
        <f t="shared" ca="1" si="51"/>
        <v>0</v>
      </c>
      <c r="J83" s="27">
        <f t="shared" ca="1" si="52"/>
        <v>0</v>
      </c>
      <c r="K83" s="27">
        <f t="shared" ca="1" si="53"/>
        <v>0</v>
      </c>
      <c r="L83" s="27">
        <f t="shared" ca="1" si="54"/>
        <v>0</v>
      </c>
      <c r="M83" s="27">
        <f t="shared" ca="1" si="55"/>
        <v>0</v>
      </c>
      <c r="N83" s="19" t="s">
        <v>77</v>
      </c>
      <c r="O83" t="s">
        <v>417</v>
      </c>
      <c r="P83">
        <f t="shared" ca="1" si="45"/>
        <v>44</v>
      </c>
    </row>
    <row r="84" spans="1:16" x14ac:dyDescent="0.25">
      <c r="A84" s="26" t="str">
        <f t="shared" si="43"/>
        <v>Duchess Road (132/66kV)</v>
      </c>
      <c r="B84" s="27" t="s">
        <v>315</v>
      </c>
      <c r="C84" s="27" t="str">
        <f t="shared" ca="1" si="44"/>
        <v>Firm Capacity for Embedded Generation (MVA)</v>
      </c>
      <c r="D84" s="27">
        <f t="shared" ca="1" si="46"/>
        <v>5</v>
      </c>
      <c r="E84" s="27">
        <f t="shared" ca="1" si="47"/>
        <v>5</v>
      </c>
      <c r="F84" s="27">
        <f t="shared" ca="1" si="48"/>
        <v>5</v>
      </c>
      <c r="G84" s="27">
        <f t="shared" ca="1" si="49"/>
        <v>5</v>
      </c>
      <c r="H84" s="27">
        <f t="shared" ca="1" si="50"/>
        <v>5</v>
      </c>
      <c r="I84" s="27">
        <f t="shared" ca="1" si="51"/>
        <v>5</v>
      </c>
      <c r="J84" s="27">
        <f t="shared" ca="1" si="52"/>
        <v>5</v>
      </c>
      <c r="K84" s="27">
        <f t="shared" ca="1" si="53"/>
        <v>5</v>
      </c>
      <c r="L84" s="27">
        <f t="shared" ca="1" si="54"/>
        <v>5</v>
      </c>
      <c r="M84" s="27">
        <f t="shared" ca="1" si="55"/>
        <v>5</v>
      </c>
      <c r="N84" s="19" t="s">
        <v>79</v>
      </c>
      <c r="O84" t="s">
        <v>418</v>
      </c>
      <c r="P84">
        <f t="shared" ca="1" si="45"/>
        <v>44</v>
      </c>
    </row>
    <row r="85" spans="1:16" x14ac:dyDescent="0.25">
      <c r="A85" s="26" t="str">
        <f t="shared" si="43"/>
        <v>Duchess Road (11/66kV)</v>
      </c>
      <c r="B85" s="27" t="s">
        <v>315</v>
      </c>
      <c r="C85" s="27" t="str">
        <f t="shared" ca="1" si="44"/>
        <v>Firm Capacity for Embedded Generation (MVA)</v>
      </c>
      <c r="D85" s="27">
        <f t="shared" ca="1" si="46"/>
        <v>0</v>
      </c>
      <c r="E85" s="27">
        <f t="shared" ca="1" si="47"/>
        <v>0</v>
      </c>
      <c r="F85" s="27">
        <f t="shared" ca="1" si="48"/>
        <v>0</v>
      </c>
      <c r="G85" s="27">
        <f t="shared" ca="1" si="49"/>
        <v>0</v>
      </c>
      <c r="H85" s="27">
        <f t="shared" ca="1" si="50"/>
        <v>0</v>
      </c>
      <c r="I85" s="27">
        <f t="shared" ca="1" si="51"/>
        <v>0</v>
      </c>
      <c r="J85" s="27">
        <f t="shared" ca="1" si="52"/>
        <v>0</v>
      </c>
      <c r="K85" s="27">
        <f t="shared" ca="1" si="53"/>
        <v>0</v>
      </c>
      <c r="L85" s="27">
        <f t="shared" ca="1" si="54"/>
        <v>0</v>
      </c>
      <c r="M85" s="27">
        <f t="shared" ca="1" si="55"/>
        <v>0</v>
      </c>
      <c r="N85" s="19" t="s">
        <v>78</v>
      </c>
      <c r="O85" t="s">
        <v>419</v>
      </c>
      <c r="P85">
        <f t="shared" ca="1" si="45"/>
        <v>44</v>
      </c>
    </row>
    <row r="86" spans="1:16" x14ac:dyDescent="0.25">
      <c r="A86" s="26" t="str">
        <f t="shared" si="43"/>
        <v>Dysart (66/22kV)</v>
      </c>
      <c r="B86" s="27" t="s">
        <v>315</v>
      </c>
      <c r="C86" s="27" t="str">
        <f t="shared" ca="1" si="44"/>
        <v>Firm Capacity for Embedded Generation (MVA)</v>
      </c>
      <c r="D86" s="27">
        <f t="shared" ca="1" si="46"/>
        <v>10</v>
      </c>
      <c r="E86" s="27">
        <f t="shared" ca="1" si="47"/>
        <v>10</v>
      </c>
      <c r="F86" s="27">
        <f t="shared" ca="1" si="48"/>
        <v>10</v>
      </c>
      <c r="G86" s="27">
        <f t="shared" ca="1" si="49"/>
        <v>10</v>
      </c>
      <c r="H86" s="27">
        <f t="shared" ca="1" si="50"/>
        <v>10</v>
      </c>
      <c r="I86" s="27">
        <f t="shared" ca="1" si="51"/>
        <v>10</v>
      </c>
      <c r="J86" s="27">
        <f t="shared" ca="1" si="52"/>
        <v>10</v>
      </c>
      <c r="K86" s="27">
        <f t="shared" ca="1" si="53"/>
        <v>10</v>
      </c>
      <c r="L86" s="27">
        <f t="shared" ca="1" si="54"/>
        <v>10</v>
      </c>
      <c r="M86" s="27">
        <f t="shared" ca="1" si="55"/>
        <v>10</v>
      </c>
      <c r="N86" s="19" t="s">
        <v>80</v>
      </c>
      <c r="O86" t="s">
        <v>420</v>
      </c>
      <c r="P86">
        <f t="shared" ca="1" si="45"/>
        <v>44</v>
      </c>
    </row>
    <row r="87" spans="1:16" x14ac:dyDescent="0.25">
      <c r="A87" s="26" t="str">
        <f t="shared" si="43"/>
        <v>East Ayr (66/11kV)</v>
      </c>
      <c r="B87" s="27" t="s">
        <v>315</v>
      </c>
      <c r="C87" s="27" t="str">
        <f t="shared" ca="1" si="44"/>
        <v>Firm Capacity for Embedded Generation (MVA)</v>
      </c>
      <c r="D87" s="27">
        <f t="shared" ca="1" si="46"/>
        <v>15</v>
      </c>
      <c r="E87" s="27">
        <f t="shared" ca="1" si="47"/>
        <v>15</v>
      </c>
      <c r="F87" s="27">
        <f t="shared" ca="1" si="48"/>
        <v>15</v>
      </c>
      <c r="G87" s="27">
        <f t="shared" ca="1" si="49"/>
        <v>15</v>
      </c>
      <c r="H87" s="27">
        <f t="shared" ca="1" si="50"/>
        <v>15</v>
      </c>
      <c r="I87" s="27">
        <f t="shared" ca="1" si="51"/>
        <v>15</v>
      </c>
      <c r="J87" s="27">
        <f t="shared" ca="1" si="52"/>
        <v>15</v>
      </c>
      <c r="K87" s="27">
        <f t="shared" ca="1" si="53"/>
        <v>15</v>
      </c>
      <c r="L87" s="27">
        <f t="shared" ca="1" si="54"/>
        <v>15</v>
      </c>
      <c r="M87" s="27">
        <f t="shared" ca="1" si="55"/>
        <v>15</v>
      </c>
      <c r="N87" s="19" t="s">
        <v>81</v>
      </c>
      <c r="O87" t="s">
        <v>421</v>
      </c>
      <c r="P87">
        <f t="shared" ca="1" si="45"/>
        <v>44</v>
      </c>
    </row>
    <row r="88" spans="1:16" x14ac:dyDescent="0.25">
      <c r="A88" s="26" t="str">
        <f t="shared" si="43"/>
        <v>East Bundaberg (66/11kV)</v>
      </c>
      <c r="B88" s="27" t="s">
        <v>315</v>
      </c>
      <c r="C88" s="27" t="str">
        <f t="shared" ca="1" si="44"/>
        <v>Firm Capacity for Embedded Generation (MVA)</v>
      </c>
      <c r="D88" s="27">
        <f t="shared" ca="1" si="46"/>
        <v>12</v>
      </c>
      <c r="E88" s="27">
        <f t="shared" ca="1" si="47"/>
        <v>12</v>
      </c>
      <c r="F88" s="27">
        <f t="shared" ca="1" si="48"/>
        <v>12</v>
      </c>
      <c r="G88" s="27">
        <f t="shared" ca="1" si="49"/>
        <v>12</v>
      </c>
      <c r="H88" s="27">
        <f t="shared" ca="1" si="50"/>
        <v>12</v>
      </c>
      <c r="I88" s="27">
        <f t="shared" ca="1" si="51"/>
        <v>12</v>
      </c>
      <c r="J88" s="27">
        <f t="shared" ca="1" si="52"/>
        <v>12</v>
      </c>
      <c r="K88" s="27">
        <f t="shared" ca="1" si="53"/>
        <v>12</v>
      </c>
      <c r="L88" s="27">
        <f t="shared" ca="1" si="54"/>
        <v>12</v>
      </c>
      <c r="M88" s="27">
        <f t="shared" ca="1" si="55"/>
        <v>12</v>
      </c>
      <c r="N88" s="19" t="s">
        <v>82</v>
      </c>
      <c r="O88" t="s">
        <v>422</v>
      </c>
      <c r="P88">
        <f t="shared" ca="1" si="45"/>
        <v>44</v>
      </c>
    </row>
    <row r="89" spans="1:16" x14ac:dyDescent="0.25">
      <c r="A89" s="26" t="str">
        <f t="shared" si="43"/>
        <v>East Toowoomba (33/11kV)</v>
      </c>
      <c r="B89" s="27" t="s">
        <v>315</v>
      </c>
      <c r="C89" s="27" t="str">
        <f t="shared" ca="1" si="44"/>
        <v>Firm Capacity for Embedded Generation (MVA)</v>
      </c>
      <c r="D89" s="27">
        <f t="shared" ca="1" si="46"/>
        <v>2.2000000000000002</v>
      </c>
      <c r="E89" s="27">
        <f t="shared" ca="1" si="47"/>
        <v>2.2000000000000002</v>
      </c>
      <c r="F89" s="27">
        <f t="shared" ca="1" si="48"/>
        <v>2.2000000000000002</v>
      </c>
      <c r="G89" s="27">
        <f t="shared" ca="1" si="49"/>
        <v>2.2000000000000002</v>
      </c>
      <c r="H89" s="27">
        <f t="shared" ca="1" si="50"/>
        <v>2.2000000000000002</v>
      </c>
      <c r="I89" s="27">
        <f t="shared" ca="1" si="51"/>
        <v>2.2000000000000002</v>
      </c>
      <c r="J89" s="27">
        <f t="shared" ca="1" si="52"/>
        <v>2.2000000000000002</v>
      </c>
      <c r="K89" s="27">
        <f t="shared" ca="1" si="53"/>
        <v>2.2000000000000002</v>
      </c>
      <c r="L89" s="27">
        <f t="shared" ca="1" si="54"/>
        <v>2.2000000000000002</v>
      </c>
      <c r="M89" s="27">
        <f t="shared" ca="1" si="55"/>
        <v>2.2000000000000002</v>
      </c>
      <c r="N89" s="19" t="s">
        <v>83</v>
      </c>
      <c r="O89" t="s">
        <v>423</v>
      </c>
      <c r="P89">
        <f t="shared" ca="1" si="45"/>
        <v>44</v>
      </c>
    </row>
    <row r="90" spans="1:16" x14ac:dyDescent="0.25">
      <c r="A90" s="26" t="str">
        <f t="shared" si="43"/>
        <v>Eidsvold (66/11kV)</v>
      </c>
      <c r="B90" s="27" t="s">
        <v>315</v>
      </c>
      <c r="C90" s="27" t="str">
        <f t="shared" ca="1" si="44"/>
        <v>Firm Capacity for Embedded Generation (MVA)</v>
      </c>
      <c r="D90" s="27">
        <f t="shared" ca="1" si="46"/>
        <v>0</v>
      </c>
      <c r="E90" s="27">
        <f t="shared" ca="1" si="47"/>
        <v>0</v>
      </c>
      <c r="F90" s="27">
        <f t="shared" ca="1" si="48"/>
        <v>0</v>
      </c>
      <c r="G90" s="27">
        <f t="shared" ca="1" si="49"/>
        <v>0</v>
      </c>
      <c r="H90" s="27">
        <f t="shared" ca="1" si="50"/>
        <v>0</v>
      </c>
      <c r="I90" s="27">
        <f t="shared" ca="1" si="51"/>
        <v>0</v>
      </c>
      <c r="J90" s="27">
        <f t="shared" ca="1" si="52"/>
        <v>0</v>
      </c>
      <c r="K90" s="27">
        <f t="shared" ca="1" si="53"/>
        <v>0</v>
      </c>
      <c r="L90" s="27">
        <f t="shared" ca="1" si="54"/>
        <v>0</v>
      </c>
      <c r="M90" s="27">
        <f t="shared" ca="1" si="55"/>
        <v>0</v>
      </c>
      <c r="N90" s="19" t="s">
        <v>84</v>
      </c>
      <c r="O90" t="s">
        <v>424</v>
      </c>
      <c r="P90">
        <f t="shared" ca="1" si="45"/>
        <v>44</v>
      </c>
    </row>
    <row r="91" spans="1:16" x14ac:dyDescent="0.25">
      <c r="A91" s="26" t="str">
        <f t="shared" si="43"/>
        <v>Ellwoods Road (66/11kV)</v>
      </c>
      <c r="B91" s="27" t="s">
        <v>315</v>
      </c>
      <c r="C91" s="27" t="str">
        <f t="shared" ca="1" si="44"/>
        <v>Firm Capacity for Embedded Generation (MVA)</v>
      </c>
      <c r="D91" s="27">
        <f t="shared" ca="1" si="46"/>
        <v>4.0999999999999996</v>
      </c>
      <c r="E91" s="27">
        <f t="shared" ca="1" si="47"/>
        <v>4.0999999999999996</v>
      </c>
      <c r="F91" s="27">
        <f t="shared" ca="1" si="48"/>
        <v>4.0999999999999996</v>
      </c>
      <c r="G91" s="27">
        <f t="shared" ca="1" si="49"/>
        <v>4.0999999999999996</v>
      </c>
      <c r="H91" s="27">
        <f t="shared" ca="1" si="50"/>
        <v>4.0999999999999996</v>
      </c>
      <c r="I91" s="27">
        <f t="shared" ca="1" si="51"/>
        <v>4.0999999999999996</v>
      </c>
      <c r="J91" s="27">
        <f t="shared" ca="1" si="52"/>
        <v>4.0999999999999996</v>
      </c>
      <c r="K91" s="27">
        <f t="shared" ca="1" si="53"/>
        <v>4.0999999999999996</v>
      </c>
      <c r="L91" s="27">
        <f t="shared" ca="1" si="54"/>
        <v>4.0999999999999996</v>
      </c>
      <c r="M91" s="27">
        <f t="shared" ca="1" si="55"/>
        <v>4.0999999999999996</v>
      </c>
      <c r="N91" s="19" t="s">
        <v>85</v>
      </c>
      <c r="O91" t="s">
        <v>425</v>
      </c>
      <c r="P91">
        <f t="shared" ca="1" si="45"/>
        <v>44</v>
      </c>
    </row>
    <row r="92" spans="1:16" x14ac:dyDescent="0.25">
      <c r="A92" s="26" t="str">
        <f t="shared" si="43"/>
        <v>Emerald (66/22kV)</v>
      </c>
      <c r="B92" s="27" t="s">
        <v>315</v>
      </c>
      <c r="C92" s="27" t="str">
        <f t="shared" ca="1" si="44"/>
        <v>Firm Capacity for Embedded Generation (MVA)</v>
      </c>
      <c r="D92" s="27">
        <f t="shared" ca="1" si="46"/>
        <v>14.5</v>
      </c>
      <c r="E92" s="27">
        <f t="shared" ca="1" si="47"/>
        <v>14.5</v>
      </c>
      <c r="F92" s="27">
        <f t="shared" ca="1" si="48"/>
        <v>14.5</v>
      </c>
      <c r="G92" s="27">
        <f t="shared" ca="1" si="49"/>
        <v>14.5</v>
      </c>
      <c r="H92" s="27">
        <f t="shared" ca="1" si="50"/>
        <v>14.5</v>
      </c>
      <c r="I92" s="27">
        <f t="shared" ca="1" si="51"/>
        <v>14.5</v>
      </c>
      <c r="J92" s="27">
        <f t="shared" ca="1" si="52"/>
        <v>14.5</v>
      </c>
      <c r="K92" s="27">
        <f t="shared" ca="1" si="53"/>
        <v>14.5</v>
      </c>
      <c r="L92" s="27">
        <f t="shared" ca="1" si="54"/>
        <v>14.5</v>
      </c>
      <c r="M92" s="27">
        <f t="shared" ca="1" si="55"/>
        <v>14.5</v>
      </c>
      <c r="N92" s="19" t="s">
        <v>86</v>
      </c>
      <c r="O92" t="s">
        <v>426</v>
      </c>
      <c r="P92">
        <f t="shared" ca="1" si="45"/>
        <v>44</v>
      </c>
    </row>
    <row r="93" spans="1:16" x14ac:dyDescent="0.25">
      <c r="A93" s="26" t="str">
        <f t="shared" si="43"/>
        <v>Eton (33/11kV)</v>
      </c>
      <c r="B93" s="27" t="s">
        <v>315</v>
      </c>
      <c r="C93" s="27" t="str">
        <f t="shared" ca="1" si="44"/>
        <v>Firm Capacity for Embedded Generation (MVA)</v>
      </c>
      <c r="D93" s="27">
        <f t="shared" ca="1" si="46"/>
        <v>6.8</v>
      </c>
      <c r="E93" s="27">
        <f t="shared" ca="1" si="47"/>
        <v>6.8</v>
      </c>
      <c r="F93" s="27">
        <f t="shared" ca="1" si="48"/>
        <v>6.8</v>
      </c>
      <c r="G93" s="27">
        <f t="shared" ca="1" si="49"/>
        <v>6.8</v>
      </c>
      <c r="H93" s="27">
        <f t="shared" ca="1" si="50"/>
        <v>6.8</v>
      </c>
      <c r="I93" s="27">
        <f t="shared" ca="1" si="51"/>
        <v>6.8</v>
      </c>
      <c r="J93" s="27">
        <f t="shared" ca="1" si="52"/>
        <v>6.8</v>
      </c>
      <c r="K93" s="27">
        <f t="shared" ca="1" si="53"/>
        <v>6.8</v>
      </c>
      <c r="L93" s="27">
        <f t="shared" ca="1" si="54"/>
        <v>6.8</v>
      </c>
      <c r="M93" s="27">
        <f t="shared" ca="1" si="55"/>
        <v>6.8</v>
      </c>
      <c r="N93" s="19" t="s">
        <v>87</v>
      </c>
      <c r="O93" t="s">
        <v>427</v>
      </c>
      <c r="P93">
        <f t="shared" ca="1" si="45"/>
        <v>44</v>
      </c>
    </row>
    <row r="94" spans="1:16" x14ac:dyDescent="0.25">
      <c r="A94" s="26" t="str">
        <f t="shared" si="43"/>
        <v>Eungella Dam (66/11kV)</v>
      </c>
      <c r="B94" s="27" t="s">
        <v>315</v>
      </c>
      <c r="C94" s="27" t="str">
        <f t="shared" ca="1" si="44"/>
        <v>Firm Capacity for Embedded Generation (MVA)</v>
      </c>
      <c r="D94" s="27">
        <f t="shared" ca="1" si="46"/>
        <v>1</v>
      </c>
      <c r="E94" s="27">
        <f t="shared" ca="1" si="47"/>
        <v>1</v>
      </c>
      <c r="F94" s="27">
        <f t="shared" ca="1" si="48"/>
        <v>1</v>
      </c>
      <c r="G94" s="27">
        <f t="shared" ca="1" si="49"/>
        <v>1</v>
      </c>
      <c r="H94" s="27">
        <f t="shared" ca="1" si="50"/>
        <v>1</v>
      </c>
      <c r="I94" s="27">
        <f t="shared" ca="1" si="51"/>
        <v>1</v>
      </c>
      <c r="J94" s="27">
        <f t="shared" ca="1" si="52"/>
        <v>1</v>
      </c>
      <c r="K94" s="27">
        <f t="shared" ca="1" si="53"/>
        <v>1</v>
      </c>
      <c r="L94" s="27">
        <f t="shared" ca="1" si="54"/>
        <v>1</v>
      </c>
      <c r="M94" s="27">
        <f t="shared" ca="1" si="55"/>
        <v>1</v>
      </c>
      <c r="N94" s="19" t="s">
        <v>88</v>
      </c>
      <c r="O94" t="s">
        <v>428</v>
      </c>
      <c r="P94">
        <f t="shared" ca="1" si="45"/>
        <v>44</v>
      </c>
    </row>
    <row r="95" spans="1:16" x14ac:dyDescent="0.25">
      <c r="A95" s="26" t="str">
        <f t="shared" si="43"/>
        <v>Evelyn (66/22kV)</v>
      </c>
      <c r="B95" s="27" t="s">
        <v>315</v>
      </c>
      <c r="C95" s="27" t="str">
        <f t="shared" ca="1" si="44"/>
        <v>Firm Capacity for Embedded Generation (MVA)</v>
      </c>
      <c r="D95" s="27">
        <f t="shared" ca="1" si="46"/>
        <v>0</v>
      </c>
      <c r="E95" s="27">
        <f t="shared" ca="1" si="47"/>
        <v>0</v>
      </c>
      <c r="F95" s="27">
        <f t="shared" ca="1" si="48"/>
        <v>0</v>
      </c>
      <c r="G95" s="27">
        <f t="shared" ca="1" si="49"/>
        <v>0</v>
      </c>
      <c r="H95" s="27">
        <f t="shared" ca="1" si="50"/>
        <v>0</v>
      </c>
      <c r="I95" s="27">
        <f t="shared" ca="1" si="51"/>
        <v>0</v>
      </c>
      <c r="J95" s="27">
        <f t="shared" ca="1" si="52"/>
        <v>0</v>
      </c>
      <c r="K95" s="27">
        <f t="shared" ca="1" si="53"/>
        <v>0</v>
      </c>
      <c r="L95" s="27">
        <f t="shared" ca="1" si="54"/>
        <v>0</v>
      </c>
      <c r="M95" s="27">
        <f t="shared" ca="1" si="55"/>
        <v>0</v>
      </c>
      <c r="N95" s="19" t="s">
        <v>89</v>
      </c>
      <c r="O95" t="s">
        <v>429</v>
      </c>
      <c r="P95">
        <f t="shared" ca="1" si="45"/>
        <v>44</v>
      </c>
    </row>
    <row r="96" spans="1:16" x14ac:dyDescent="0.25">
      <c r="A96" s="26" t="str">
        <f t="shared" si="43"/>
        <v>Farleigh (33/11kV)</v>
      </c>
      <c r="B96" s="27" t="s">
        <v>315</v>
      </c>
      <c r="C96" s="27" t="str">
        <f t="shared" ca="1" si="44"/>
        <v>Firm Capacity for Embedded Generation (MVA)</v>
      </c>
      <c r="D96" s="27">
        <f t="shared" ca="1" si="46"/>
        <v>5</v>
      </c>
      <c r="E96" s="27">
        <f t="shared" ca="1" si="47"/>
        <v>5</v>
      </c>
      <c r="F96" s="27">
        <f t="shared" ca="1" si="48"/>
        <v>5</v>
      </c>
      <c r="G96" s="27">
        <f t="shared" ca="1" si="49"/>
        <v>5</v>
      </c>
      <c r="H96" s="27">
        <f t="shared" ca="1" si="50"/>
        <v>5</v>
      </c>
      <c r="I96" s="27">
        <f t="shared" ca="1" si="51"/>
        <v>5</v>
      </c>
      <c r="J96" s="27">
        <f t="shared" ca="1" si="52"/>
        <v>5</v>
      </c>
      <c r="K96" s="27">
        <f t="shared" ca="1" si="53"/>
        <v>5</v>
      </c>
      <c r="L96" s="27">
        <f t="shared" ca="1" si="54"/>
        <v>5</v>
      </c>
      <c r="M96" s="27">
        <f t="shared" ca="1" si="55"/>
        <v>5</v>
      </c>
      <c r="N96" s="19" t="s">
        <v>90</v>
      </c>
      <c r="O96" t="s">
        <v>430</v>
      </c>
      <c r="P96">
        <f t="shared" ca="1" si="45"/>
        <v>44</v>
      </c>
    </row>
    <row r="97" spans="1:16" x14ac:dyDescent="0.25">
      <c r="A97" s="26" t="str">
        <f t="shared" si="43"/>
        <v>Farnsfield (66/11kV)</v>
      </c>
      <c r="B97" s="27" t="s">
        <v>315</v>
      </c>
      <c r="C97" s="27" t="str">
        <f t="shared" ca="1" si="44"/>
        <v>Firm Capacity for Embedded Generation (MVA)</v>
      </c>
      <c r="D97" s="27">
        <f t="shared" ca="1" si="46"/>
        <v>10</v>
      </c>
      <c r="E97" s="27">
        <f t="shared" ca="1" si="47"/>
        <v>10</v>
      </c>
      <c r="F97" s="27">
        <f t="shared" ca="1" si="48"/>
        <v>10</v>
      </c>
      <c r="G97" s="27">
        <f t="shared" ca="1" si="49"/>
        <v>10</v>
      </c>
      <c r="H97" s="27">
        <f t="shared" ca="1" si="50"/>
        <v>10</v>
      </c>
      <c r="I97" s="27">
        <f t="shared" ca="1" si="51"/>
        <v>10</v>
      </c>
      <c r="J97" s="27">
        <f t="shared" ca="1" si="52"/>
        <v>10</v>
      </c>
      <c r="K97" s="27">
        <f t="shared" ca="1" si="53"/>
        <v>10</v>
      </c>
      <c r="L97" s="27">
        <f t="shared" ca="1" si="54"/>
        <v>10</v>
      </c>
      <c r="M97" s="27">
        <f t="shared" ca="1" si="55"/>
        <v>10</v>
      </c>
      <c r="N97" s="19" t="s">
        <v>91</v>
      </c>
      <c r="O97" t="s">
        <v>431</v>
      </c>
      <c r="P97">
        <f t="shared" ca="1" si="45"/>
        <v>44</v>
      </c>
    </row>
    <row r="98" spans="1:16" x14ac:dyDescent="0.25">
      <c r="A98" s="26" t="str">
        <f t="shared" si="43"/>
        <v>Frenchville (66/11kV)</v>
      </c>
      <c r="B98" s="27" t="s">
        <v>315</v>
      </c>
      <c r="C98" s="27" t="str">
        <f t="shared" ca="1" si="44"/>
        <v>Firm Capacity for Embedded Generation (MVA)</v>
      </c>
      <c r="D98" s="27">
        <f t="shared" ca="1" si="46"/>
        <v>15</v>
      </c>
      <c r="E98" s="27">
        <f t="shared" ca="1" si="47"/>
        <v>15</v>
      </c>
      <c r="F98" s="27">
        <f t="shared" ca="1" si="48"/>
        <v>15</v>
      </c>
      <c r="G98" s="27">
        <f t="shared" ca="1" si="49"/>
        <v>15</v>
      </c>
      <c r="H98" s="27">
        <f t="shared" ca="1" si="50"/>
        <v>15</v>
      </c>
      <c r="I98" s="27">
        <f t="shared" ca="1" si="51"/>
        <v>15</v>
      </c>
      <c r="J98" s="27">
        <f t="shared" ca="1" si="52"/>
        <v>15</v>
      </c>
      <c r="K98" s="27">
        <f t="shared" ca="1" si="53"/>
        <v>15</v>
      </c>
      <c r="L98" s="27">
        <f t="shared" ca="1" si="54"/>
        <v>15</v>
      </c>
      <c r="M98" s="27">
        <f t="shared" ca="1" si="55"/>
        <v>15</v>
      </c>
      <c r="N98" s="19" t="s">
        <v>92</v>
      </c>
      <c r="O98" t="s">
        <v>432</v>
      </c>
      <c r="P98">
        <f t="shared" ca="1" si="45"/>
        <v>44</v>
      </c>
    </row>
    <row r="99" spans="1:16" x14ac:dyDescent="0.25">
      <c r="A99" s="26" t="str">
        <f t="shared" si="43"/>
        <v>Friend Street (66/11kV)</v>
      </c>
      <c r="B99" s="27" t="s">
        <v>315</v>
      </c>
      <c r="C99" s="27" t="str">
        <f t="shared" ca="1" si="44"/>
        <v>Firm Capacity for Embedded Generation (MVA)</v>
      </c>
      <c r="D99" s="27">
        <f t="shared" ca="1" si="46"/>
        <v>16</v>
      </c>
      <c r="E99" s="27">
        <f t="shared" ca="1" si="47"/>
        <v>16</v>
      </c>
      <c r="F99" s="27">
        <f t="shared" ca="1" si="48"/>
        <v>16</v>
      </c>
      <c r="G99" s="27">
        <f t="shared" ca="1" si="49"/>
        <v>16</v>
      </c>
      <c r="H99" s="27">
        <f t="shared" ca="1" si="50"/>
        <v>16</v>
      </c>
      <c r="I99" s="27">
        <f t="shared" ca="1" si="51"/>
        <v>16</v>
      </c>
      <c r="J99" s="27">
        <f t="shared" ca="1" si="52"/>
        <v>16</v>
      </c>
      <c r="K99" s="27">
        <f t="shared" ca="1" si="53"/>
        <v>16</v>
      </c>
      <c r="L99" s="27">
        <f t="shared" ca="1" si="54"/>
        <v>16</v>
      </c>
      <c r="M99" s="27">
        <f t="shared" ca="1" si="55"/>
        <v>16</v>
      </c>
      <c r="N99" s="19" t="s">
        <v>103</v>
      </c>
      <c r="O99" t="s">
        <v>433</v>
      </c>
      <c r="P99">
        <f t="shared" ca="1" si="45"/>
        <v>44</v>
      </c>
    </row>
    <row r="100" spans="1:16" x14ac:dyDescent="0.25">
      <c r="A100" s="26" t="str">
        <f t="shared" si="43"/>
        <v>Garbutt (66/11kV)</v>
      </c>
      <c r="B100" s="27" t="s">
        <v>315</v>
      </c>
      <c r="C100" s="27" t="str">
        <f t="shared" ca="1" si="44"/>
        <v>Firm Capacity for Embedded Generation (MVA)</v>
      </c>
      <c r="D100" s="27">
        <f t="shared" ca="1" si="46"/>
        <v>21</v>
      </c>
      <c r="E100" s="27">
        <f t="shared" ca="1" si="47"/>
        <v>21</v>
      </c>
      <c r="F100" s="27">
        <f t="shared" ca="1" si="48"/>
        <v>21</v>
      </c>
      <c r="G100" s="27">
        <f t="shared" ca="1" si="49"/>
        <v>21</v>
      </c>
      <c r="H100" s="27">
        <f t="shared" ca="1" si="50"/>
        <v>21</v>
      </c>
      <c r="I100" s="27">
        <f t="shared" ca="1" si="51"/>
        <v>21</v>
      </c>
      <c r="J100" s="27">
        <f t="shared" ca="1" si="52"/>
        <v>21</v>
      </c>
      <c r="K100" s="27">
        <f t="shared" ca="1" si="53"/>
        <v>21</v>
      </c>
      <c r="L100" s="27">
        <f t="shared" ca="1" si="54"/>
        <v>21</v>
      </c>
      <c r="M100" s="27">
        <f t="shared" ca="1" si="55"/>
        <v>21</v>
      </c>
      <c r="N100" s="19" t="s">
        <v>93</v>
      </c>
      <c r="O100" t="s">
        <v>434</v>
      </c>
      <c r="P100">
        <f t="shared" ca="1" si="45"/>
        <v>44</v>
      </c>
    </row>
    <row r="101" spans="1:16" x14ac:dyDescent="0.25">
      <c r="A101" s="26" t="str">
        <f t="shared" si="43"/>
        <v>Gayndah (66/11kV)</v>
      </c>
      <c r="B101" s="27" t="s">
        <v>315</v>
      </c>
      <c r="C101" s="27" t="str">
        <f t="shared" ca="1" si="44"/>
        <v>Firm Capacity for Embedded Generation (MVA)</v>
      </c>
      <c r="D101" s="27">
        <f t="shared" ca="1" si="46"/>
        <v>7.5</v>
      </c>
      <c r="E101" s="27">
        <f t="shared" ca="1" si="47"/>
        <v>7.5</v>
      </c>
      <c r="F101" s="27">
        <f t="shared" ca="1" si="48"/>
        <v>7.5</v>
      </c>
      <c r="G101" s="27">
        <f t="shared" ca="1" si="49"/>
        <v>7.5</v>
      </c>
      <c r="H101" s="27">
        <f t="shared" ca="1" si="50"/>
        <v>7.5</v>
      </c>
      <c r="I101" s="27">
        <f t="shared" ca="1" si="51"/>
        <v>7.5</v>
      </c>
      <c r="J101" s="27">
        <f t="shared" ca="1" si="52"/>
        <v>7.5</v>
      </c>
      <c r="K101" s="27">
        <f t="shared" ca="1" si="53"/>
        <v>7.5</v>
      </c>
      <c r="L101" s="27">
        <f t="shared" ca="1" si="54"/>
        <v>7.5</v>
      </c>
      <c r="M101" s="27">
        <f t="shared" ca="1" si="55"/>
        <v>7.5</v>
      </c>
      <c r="N101" s="19" t="s">
        <v>94</v>
      </c>
      <c r="O101" t="s">
        <v>435</v>
      </c>
      <c r="P101">
        <f t="shared" ca="1" si="45"/>
        <v>44</v>
      </c>
    </row>
    <row r="102" spans="1:16" x14ac:dyDescent="0.25">
      <c r="A102" s="26" t="str">
        <f t="shared" si="43"/>
        <v>Georgetown (66/22kV)</v>
      </c>
      <c r="B102" s="27" t="s">
        <v>315</v>
      </c>
      <c r="C102" s="27" t="str">
        <f t="shared" ca="1" si="44"/>
        <v>Firm Capacity for Embedded Generation (MVA)</v>
      </c>
      <c r="D102" s="27">
        <f t="shared" ca="1" si="46"/>
        <v>2</v>
      </c>
      <c r="E102" s="27">
        <f t="shared" ca="1" si="47"/>
        <v>2</v>
      </c>
      <c r="F102" s="27">
        <f t="shared" ca="1" si="48"/>
        <v>2</v>
      </c>
      <c r="G102" s="27">
        <f t="shared" ca="1" si="49"/>
        <v>2</v>
      </c>
      <c r="H102" s="27">
        <f t="shared" ca="1" si="50"/>
        <v>2</v>
      </c>
      <c r="I102" s="27">
        <f t="shared" ca="1" si="51"/>
        <v>2</v>
      </c>
      <c r="J102" s="27">
        <f t="shared" ca="1" si="52"/>
        <v>2</v>
      </c>
      <c r="K102" s="27">
        <f t="shared" ca="1" si="53"/>
        <v>2</v>
      </c>
      <c r="L102" s="27">
        <f t="shared" ca="1" si="54"/>
        <v>2</v>
      </c>
      <c r="M102" s="27">
        <f t="shared" ca="1" si="55"/>
        <v>2</v>
      </c>
      <c r="N102" s="19" t="s">
        <v>95</v>
      </c>
      <c r="O102" t="s">
        <v>436</v>
      </c>
      <c r="P102">
        <f t="shared" ca="1" si="45"/>
        <v>44</v>
      </c>
    </row>
    <row r="103" spans="1:16" x14ac:dyDescent="0.25">
      <c r="A103" s="26" t="str">
        <f t="shared" si="43"/>
        <v>Georgetown BSP (132/66kV)</v>
      </c>
      <c r="B103" s="27" t="s">
        <v>338</v>
      </c>
      <c r="C103" s="27" t="str">
        <f t="shared" ca="1" si="44"/>
        <v>Firm Capacity for Embedded Generation (MVA)</v>
      </c>
      <c r="D103" s="27">
        <f ca="1">INDIRECT($N103&amp;"!"&amp;"I"&amp;$P103)</f>
        <v>8</v>
      </c>
      <c r="E103" s="27">
        <f ca="1">INDIRECT($N103&amp;"!"&amp;"K"&amp;$P103)</f>
        <v>8</v>
      </c>
      <c r="F103" s="27">
        <f ca="1">INDIRECT($N103&amp;"!"&amp;"M"&amp;$P103)</f>
        <v>8</v>
      </c>
      <c r="G103" s="27">
        <f ca="1">INDIRECT($N103&amp;"!"&amp;"O"&amp;$P103)</f>
        <v>8</v>
      </c>
      <c r="H103" s="27">
        <f ca="1">INDIRECT($N103&amp;"!"&amp;"R"&amp;$P103)</f>
        <v>8</v>
      </c>
      <c r="I103" s="27">
        <f ca="1">INDIRECT($N103&amp;"!"&amp;"T"&amp;$P103)</f>
        <v>8</v>
      </c>
      <c r="J103" s="27">
        <f ca="1">INDIRECT($N103&amp;"!"&amp;"V"&amp;$P103)</f>
        <v>8</v>
      </c>
      <c r="K103" s="27">
        <f ca="1">INDIRECT($N103&amp;"!"&amp;"AA"&amp;$P103)</f>
        <v>8</v>
      </c>
      <c r="L103" s="27">
        <f ca="1">INDIRECT($N103&amp;"!"&amp;"AB"&amp;$P103)</f>
        <v>8</v>
      </c>
      <c r="M103" s="27">
        <f ca="1">INDIRECT($N103&amp;"!"&amp;"AE"&amp;$P103)</f>
        <v>8</v>
      </c>
      <c r="N103" s="19" t="s">
        <v>96</v>
      </c>
      <c r="O103" t="s">
        <v>437</v>
      </c>
      <c r="P103">
        <f t="shared" ca="1" si="45"/>
        <v>42</v>
      </c>
    </row>
    <row r="104" spans="1:16" x14ac:dyDescent="0.25">
      <c r="A104" s="26" t="str">
        <f t="shared" si="43"/>
        <v>Giru (66/11kV)</v>
      </c>
      <c r="B104" s="27" t="s">
        <v>315</v>
      </c>
      <c r="C104" s="27" t="str">
        <f t="shared" ca="1" si="44"/>
        <v>Firm Capacity for Embedded Generation (MVA)</v>
      </c>
      <c r="D104" s="27">
        <f ca="1">INDIRECT($N104&amp;"!"&amp;"J"&amp;$P104)</f>
        <v>3.3</v>
      </c>
      <c r="E104" s="27">
        <f ca="1">INDIRECT($N104&amp;"!"&amp;"L"&amp;$P104)</f>
        <v>3.3</v>
      </c>
      <c r="F104" s="27">
        <f ca="1">INDIRECT($N104&amp;"!"&amp;"N"&amp;$P104)</f>
        <v>3.3</v>
      </c>
      <c r="G104" s="27">
        <f ca="1">INDIRECT($N104&amp;"!"&amp;"P"&amp;$P104)</f>
        <v>3.3</v>
      </c>
      <c r="H104" s="27">
        <f ca="1">INDIRECT($N104&amp;"!"&amp;"S"&amp;$P104)</f>
        <v>3.3</v>
      </c>
      <c r="I104" s="27">
        <f ca="1">INDIRECT($N104&amp;"!"&amp;"U"&amp;$P104)</f>
        <v>3.3</v>
      </c>
      <c r="J104" s="27">
        <f ca="1">INDIRECT($N104&amp;"!"&amp;"W"&amp;$P104)</f>
        <v>3.3</v>
      </c>
      <c r="K104" s="27">
        <f ca="1">INDIRECT($N104&amp;"!"&amp;"AB"&amp;$P104)</f>
        <v>3.3</v>
      </c>
      <c r="L104" s="27">
        <f ca="1">INDIRECT($N104&amp;"!"&amp;"AC"&amp;$P104)</f>
        <v>3.3</v>
      </c>
      <c r="M104" s="27">
        <f ca="1">INDIRECT($N104&amp;"!"&amp;"AF"&amp;$P104)</f>
        <v>3.3</v>
      </c>
      <c r="N104" s="19" t="s">
        <v>97</v>
      </c>
      <c r="O104" t="s">
        <v>438</v>
      </c>
      <c r="P104">
        <f t="shared" ca="1" si="45"/>
        <v>44</v>
      </c>
    </row>
    <row r="105" spans="1:16" x14ac:dyDescent="0.25">
      <c r="A105" s="26" t="str">
        <f t="shared" si="43"/>
        <v>Givelda (66/11kV)</v>
      </c>
      <c r="B105" s="27" t="s">
        <v>315</v>
      </c>
      <c r="C105" s="27" t="str">
        <f t="shared" ca="1" si="44"/>
        <v>Firm Capacity for Embedded Generation (MVA)</v>
      </c>
      <c r="D105" s="27">
        <f ca="1">INDIRECT($N105&amp;"!"&amp;"J"&amp;$P105)</f>
        <v>5</v>
      </c>
      <c r="E105" s="27">
        <f ca="1">INDIRECT($N105&amp;"!"&amp;"L"&amp;$P105)</f>
        <v>5</v>
      </c>
      <c r="F105" s="27">
        <f ca="1">INDIRECT($N105&amp;"!"&amp;"N"&amp;$P105)</f>
        <v>5</v>
      </c>
      <c r="G105" s="27">
        <f ca="1">INDIRECT($N105&amp;"!"&amp;"P"&amp;$P105)</f>
        <v>5</v>
      </c>
      <c r="H105" s="27">
        <f ca="1">INDIRECT($N105&amp;"!"&amp;"S"&amp;$P105)</f>
        <v>5</v>
      </c>
      <c r="I105" s="27">
        <f ca="1">INDIRECT($N105&amp;"!"&amp;"U"&amp;$P105)</f>
        <v>5</v>
      </c>
      <c r="J105" s="27">
        <f ca="1">INDIRECT($N105&amp;"!"&amp;"W"&amp;$P105)</f>
        <v>5</v>
      </c>
      <c r="K105" s="27">
        <f ca="1">INDIRECT($N105&amp;"!"&amp;"AB"&amp;$P105)</f>
        <v>5</v>
      </c>
      <c r="L105" s="27">
        <f ca="1">INDIRECT($N105&amp;"!"&amp;"AC"&amp;$P105)</f>
        <v>5</v>
      </c>
      <c r="M105" s="27">
        <f ca="1">INDIRECT($N105&amp;"!"&amp;"AF"&amp;$P105)</f>
        <v>5</v>
      </c>
      <c r="N105" s="19" t="s">
        <v>98</v>
      </c>
      <c r="O105" t="s">
        <v>439</v>
      </c>
      <c r="P105">
        <f t="shared" ca="1" si="45"/>
        <v>44</v>
      </c>
    </row>
    <row r="106" spans="1:16" x14ac:dyDescent="0.25">
      <c r="A106" s="26" t="str">
        <f t="shared" si="43"/>
        <v>Gladstone North BSP (132/66kV)</v>
      </c>
      <c r="B106" s="27" t="s">
        <v>338</v>
      </c>
      <c r="C106" s="27" t="str">
        <f t="shared" ca="1" si="44"/>
        <v>Firm Capacity for Embedded Generation (MVA)</v>
      </c>
      <c r="D106" s="27">
        <f ca="1">INDIRECT($N106&amp;"!"&amp;"I"&amp;$P106)</f>
        <v>60</v>
      </c>
      <c r="E106" s="27">
        <f ca="1">INDIRECT($N106&amp;"!"&amp;"K"&amp;$P106)</f>
        <v>60</v>
      </c>
      <c r="F106" s="27">
        <f ca="1">INDIRECT($N106&amp;"!"&amp;"M"&amp;$P106)</f>
        <v>60</v>
      </c>
      <c r="G106" s="27">
        <f ca="1">INDIRECT($N106&amp;"!"&amp;"O"&amp;$P106)</f>
        <v>60</v>
      </c>
      <c r="H106" s="27">
        <f ca="1">INDIRECT($N106&amp;"!"&amp;"R"&amp;$P106)</f>
        <v>60</v>
      </c>
      <c r="I106" s="27">
        <f ca="1">INDIRECT($N106&amp;"!"&amp;"T"&amp;$P106)</f>
        <v>60</v>
      </c>
      <c r="J106" s="27">
        <f ca="1">INDIRECT($N106&amp;"!"&amp;"V"&amp;$P106)</f>
        <v>60</v>
      </c>
      <c r="K106" s="27">
        <f ca="1">INDIRECT($N106&amp;"!"&amp;"AA"&amp;$P106)</f>
        <v>60</v>
      </c>
      <c r="L106" s="27">
        <f ca="1">INDIRECT($N106&amp;"!"&amp;"AB"&amp;$P106)</f>
        <v>60</v>
      </c>
      <c r="M106" s="27">
        <f ca="1">INDIRECT($N106&amp;"!"&amp;"AE"&amp;$P106)</f>
        <v>60</v>
      </c>
      <c r="N106" s="19" t="s">
        <v>104</v>
      </c>
      <c r="O106" t="s">
        <v>440</v>
      </c>
      <c r="P106">
        <f t="shared" ca="1" si="45"/>
        <v>42</v>
      </c>
    </row>
    <row r="107" spans="1:16" x14ac:dyDescent="0.25">
      <c r="A107" s="26" t="str">
        <f t="shared" si="43"/>
        <v>Gladstone South (66/11kV)</v>
      </c>
      <c r="B107" s="27" t="s">
        <v>315</v>
      </c>
      <c r="C107" s="27" t="str">
        <f t="shared" ca="1" si="44"/>
        <v>Firm Capacity for Embedded Generation (MVA)</v>
      </c>
      <c r="D107" s="27">
        <f ca="1">INDIRECT($N107&amp;"!"&amp;"J"&amp;$P107)</f>
        <v>15</v>
      </c>
      <c r="E107" s="27">
        <f ca="1">INDIRECT($N107&amp;"!"&amp;"L"&amp;$P107)</f>
        <v>15</v>
      </c>
      <c r="F107" s="27">
        <f ca="1">INDIRECT($N107&amp;"!"&amp;"N"&amp;$P107)</f>
        <v>15</v>
      </c>
      <c r="G107" s="27">
        <f ca="1">INDIRECT($N107&amp;"!"&amp;"P"&amp;$P107)</f>
        <v>15</v>
      </c>
      <c r="H107" s="27">
        <f ca="1">INDIRECT($N107&amp;"!"&amp;"S"&amp;$P107)</f>
        <v>15</v>
      </c>
      <c r="I107" s="27">
        <f ca="1">INDIRECT($N107&amp;"!"&amp;"U"&amp;$P107)</f>
        <v>15</v>
      </c>
      <c r="J107" s="27">
        <f ca="1">INDIRECT($N107&amp;"!"&amp;"W"&amp;$P107)</f>
        <v>15</v>
      </c>
      <c r="K107" s="27">
        <f ca="1">INDIRECT($N107&amp;"!"&amp;"AB"&amp;$P107)</f>
        <v>15</v>
      </c>
      <c r="L107" s="27">
        <f ca="1">INDIRECT($N107&amp;"!"&amp;"AC"&amp;$P107)</f>
        <v>15</v>
      </c>
      <c r="M107" s="27">
        <f ca="1">INDIRECT($N107&amp;"!"&amp;"AF"&amp;$P107)</f>
        <v>15</v>
      </c>
      <c r="N107" s="19" t="s">
        <v>105</v>
      </c>
      <c r="O107" t="s">
        <v>441</v>
      </c>
      <c r="P107">
        <f t="shared" ca="1" si="45"/>
        <v>44</v>
      </c>
    </row>
    <row r="108" spans="1:16" x14ac:dyDescent="0.25">
      <c r="A108" s="26" t="str">
        <f t="shared" si="43"/>
        <v>Gladstone South BSP (132/66kV)</v>
      </c>
      <c r="B108" s="27" t="s">
        <v>338</v>
      </c>
      <c r="C108" s="27" t="str">
        <f t="shared" ca="1" si="44"/>
        <v>Firm Capacity for Embedded Generation (MVA)</v>
      </c>
      <c r="D108" s="27">
        <f ca="1">INDIRECT($N108&amp;"!"&amp;"I"&amp;$P108)</f>
        <v>15</v>
      </c>
      <c r="E108" s="27">
        <f ca="1">INDIRECT($N108&amp;"!"&amp;"K"&amp;$P108)</f>
        <v>15</v>
      </c>
      <c r="F108" s="27">
        <f ca="1">INDIRECT($N108&amp;"!"&amp;"M"&amp;$P108)</f>
        <v>15</v>
      </c>
      <c r="G108" s="27">
        <f ca="1">INDIRECT($N108&amp;"!"&amp;"O"&amp;$P108)</f>
        <v>15</v>
      </c>
      <c r="H108" s="27">
        <f ca="1">INDIRECT($N108&amp;"!"&amp;"R"&amp;$P108)</f>
        <v>15</v>
      </c>
      <c r="I108" s="27">
        <f ca="1">INDIRECT($N108&amp;"!"&amp;"T"&amp;$P108)</f>
        <v>15</v>
      </c>
      <c r="J108" s="27">
        <f ca="1">INDIRECT($N108&amp;"!"&amp;"V"&amp;$P108)</f>
        <v>15</v>
      </c>
      <c r="K108" s="27">
        <f ca="1">INDIRECT($N108&amp;"!"&amp;"AA"&amp;$P108)</f>
        <v>15</v>
      </c>
      <c r="L108" s="27">
        <f ca="1">INDIRECT($N108&amp;"!"&amp;"AB"&amp;$P108)</f>
        <v>15</v>
      </c>
      <c r="M108" s="27">
        <f ca="1">INDIRECT($N108&amp;"!"&amp;"AE"&amp;$P108)</f>
        <v>15</v>
      </c>
      <c r="N108" s="19" t="s">
        <v>254</v>
      </c>
      <c r="O108" t="s">
        <v>442</v>
      </c>
      <c r="P108">
        <f t="shared" ca="1" si="45"/>
        <v>42</v>
      </c>
    </row>
    <row r="109" spans="1:16" x14ac:dyDescent="0.25">
      <c r="A109" s="26" t="str">
        <f t="shared" si="43"/>
        <v>Glenden (66/11kV)</v>
      </c>
      <c r="B109" s="27" t="s">
        <v>315</v>
      </c>
      <c r="C109" s="27" t="str">
        <f t="shared" ca="1" si="44"/>
        <v>Firm Capacity for Embedded Generation (MVA)</v>
      </c>
      <c r="D109" s="27">
        <f t="shared" ref="D109:D117" ca="1" si="56">INDIRECT($N109&amp;"!"&amp;"J"&amp;$P109)</f>
        <v>7.5</v>
      </c>
      <c r="E109" s="27">
        <f t="shared" ref="E109:E115" ca="1" si="57">INDIRECT($N109&amp;"!"&amp;"L"&amp;$P109)</f>
        <v>7.5</v>
      </c>
      <c r="F109" s="27">
        <f t="shared" ref="F109:F117" ca="1" si="58">INDIRECT($N109&amp;"!"&amp;"N"&amp;$P109)</f>
        <v>7.5</v>
      </c>
      <c r="G109" s="27">
        <f t="shared" ref="G109:G115" ca="1" si="59">INDIRECT($N109&amp;"!"&amp;"P"&amp;$P109)</f>
        <v>7.5</v>
      </c>
      <c r="H109" s="27">
        <f t="shared" ref="H109:H115" ca="1" si="60">INDIRECT($N109&amp;"!"&amp;"S"&amp;$P109)</f>
        <v>7.5</v>
      </c>
      <c r="I109" s="27">
        <f t="shared" ref="I109:I115" ca="1" si="61">INDIRECT($N109&amp;"!"&amp;"U"&amp;$P109)</f>
        <v>7.5</v>
      </c>
      <c r="J109" s="27">
        <f t="shared" ref="J109:J115" ca="1" si="62">INDIRECT($N109&amp;"!"&amp;"W"&amp;$P109)</f>
        <v>7.5</v>
      </c>
      <c r="K109" s="27">
        <f t="shared" ref="K109:K115" ca="1" si="63">INDIRECT($N109&amp;"!"&amp;"AB"&amp;$P109)</f>
        <v>7.5</v>
      </c>
      <c r="L109" s="27">
        <f t="shared" ref="L109:L115" ca="1" si="64">INDIRECT($N109&amp;"!"&amp;"AC"&amp;$P109)</f>
        <v>7.5</v>
      </c>
      <c r="M109" s="27">
        <f t="shared" ref="M109:M115" ca="1" si="65">INDIRECT($N109&amp;"!"&amp;"AF"&amp;$P109)</f>
        <v>7.5</v>
      </c>
      <c r="N109" s="19" t="s">
        <v>102</v>
      </c>
      <c r="O109" t="s">
        <v>443</v>
      </c>
      <c r="P109">
        <f t="shared" ca="1" si="45"/>
        <v>44</v>
      </c>
    </row>
    <row r="110" spans="1:16" x14ac:dyDescent="0.25">
      <c r="A110" s="26" t="str">
        <f t="shared" si="43"/>
        <v>Glenelg (66/33kV)</v>
      </c>
      <c r="B110" s="27" t="s">
        <v>315</v>
      </c>
      <c r="C110" s="27" t="str">
        <f t="shared" ca="1" si="44"/>
        <v>Firm Capacity for Embedded Generation (MVA)</v>
      </c>
      <c r="D110" s="27">
        <f t="shared" ca="1" si="56"/>
        <v>0</v>
      </c>
      <c r="E110" s="27">
        <f t="shared" ca="1" si="57"/>
        <v>0</v>
      </c>
      <c r="F110" s="27">
        <f t="shared" ca="1" si="58"/>
        <v>0</v>
      </c>
      <c r="G110" s="27">
        <f t="shared" ca="1" si="59"/>
        <v>0</v>
      </c>
      <c r="H110" s="27">
        <f t="shared" ca="1" si="60"/>
        <v>0</v>
      </c>
      <c r="I110" s="27">
        <f t="shared" ca="1" si="61"/>
        <v>0</v>
      </c>
      <c r="J110" s="27">
        <f t="shared" ca="1" si="62"/>
        <v>0</v>
      </c>
      <c r="K110" s="27">
        <f t="shared" ca="1" si="63"/>
        <v>0</v>
      </c>
      <c r="L110" s="27">
        <f t="shared" ca="1" si="64"/>
        <v>0</v>
      </c>
      <c r="M110" s="27">
        <f t="shared" ca="1" si="65"/>
        <v>0</v>
      </c>
      <c r="N110" s="19" t="s">
        <v>99</v>
      </c>
      <c r="O110" t="s">
        <v>444</v>
      </c>
      <c r="P110">
        <f t="shared" ca="1" si="45"/>
        <v>44</v>
      </c>
    </row>
    <row r="111" spans="1:16" x14ac:dyDescent="0.25">
      <c r="A111" s="26" t="str">
        <f t="shared" si="43"/>
        <v>Glenella 11kV (66/11kV)</v>
      </c>
      <c r="B111" s="27" t="s">
        <v>315</v>
      </c>
      <c r="C111" s="27" t="str">
        <f t="shared" ca="1" si="44"/>
        <v>Firm Capacity for Embedded Generation (MVA)</v>
      </c>
      <c r="D111" s="27">
        <f t="shared" ca="1" si="56"/>
        <v>38</v>
      </c>
      <c r="E111" s="27">
        <f t="shared" ca="1" si="57"/>
        <v>38</v>
      </c>
      <c r="F111" s="27">
        <f t="shared" ca="1" si="58"/>
        <v>38</v>
      </c>
      <c r="G111" s="27">
        <f t="shared" ca="1" si="59"/>
        <v>38</v>
      </c>
      <c r="H111" s="27">
        <f t="shared" ca="1" si="60"/>
        <v>38</v>
      </c>
      <c r="I111" s="27">
        <f t="shared" ca="1" si="61"/>
        <v>38</v>
      </c>
      <c r="J111" s="27">
        <f t="shared" ca="1" si="62"/>
        <v>38</v>
      </c>
      <c r="K111" s="27">
        <f t="shared" ca="1" si="63"/>
        <v>38</v>
      </c>
      <c r="L111" s="27">
        <f t="shared" ca="1" si="64"/>
        <v>38</v>
      </c>
      <c r="M111" s="27">
        <f t="shared" ca="1" si="65"/>
        <v>38</v>
      </c>
      <c r="N111" s="19" t="s">
        <v>100</v>
      </c>
      <c r="O111" t="s">
        <v>445</v>
      </c>
      <c r="P111">
        <f t="shared" ca="1" si="45"/>
        <v>44</v>
      </c>
    </row>
    <row r="112" spans="1:16" x14ac:dyDescent="0.25">
      <c r="A112" s="26" t="str">
        <f t="shared" si="43"/>
        <v>Glenella 33kV (66/33kV)</v>
      </c>
      <c r="B112" s="27" t="s">
        <v>315</v>
      </c>
      <c r="C112" s="27" t="str">
        <f t="shared" ca="1" si="44"/>
        <v>Firm Capacity for Embedded Generation (MVA)</v>
      </c>
      <c r="D112" s="27">
        <f t="shared" ca="1" si="56"/>
        <v>32</v>
      </c>
      <c r="E112" s="27">
        <f t="shared" ca="1" si="57"/>
        <v>32</v>
      </c>
      <c r="F112" s="27">
        <f t="shared" ca="1" si="58"/>
        <v>32</v>
      </c>
      <c r="G112" s="27">
        <f t="shared" ca="1" si="59"/>
        <v>32</v>
      </c>
      <c r="H112" s="27">
        <f t="shared" ca="1" si="60"/>
        <v>32</v>
      </c>
      <c r="I112" s="27">
        <f t="shared" ca="1" si="61"/>
        <v>32</v>
      </c>
      <c r="J112" s="27">
        <f t="shared" ca="1" si="62"/>
        <v>32</v>
      </c>
      <c r="K112" s="27">
        <f t="shared" ca="1" si="63"/>
        <v>32</v>
      </c>
      <c r="L112" s="27">
        <f t="shared" ca="1" si="64"/>
        <v>32</v>
      </c>
      <c r="M112" s="27">
        <f t="shared" ca="1" si="65"/>
        <v>32</v>
      </c>
      <c r="N112" s="19" t="s">
        <v>101</v>
      </c>
      <c r="O112" t="s">
        <v>446</v>
      </c>
      <c r="P112">
        <f t="shared" ca="1" si="45"/>
        <v>44</v>
      </c>
    </row>
    <row r="113" spans="1:16" x14ac:dyDescent="0.25">
      <c r="A113" s="26" t="str">
        <f t="shared" si="43"/>
        <v>Gooburrum (66/11kV)</v>
      </c>
      <c r="B113" s="27" t="s">
        <v>315</v>
      </c>
      <c r="C113" s="27" t="str">
        <f t="shared" ca="1" si="44"/>
        <v>Firm Capacity for Embedded Generation (MVA)</v>
      </c>
      <c r="D113" s="27">
        <f t="shared" ca="1" si="56"/>
        <v>1</v>
      </c>
      <c r="E113" s="27">
        <f t="shared" ca="1" si="57"/>
        <v>1</v>
      </c>
      <c r="F113" s="27">
        <f t="shared" ca="1" si="58"/>
        <v>1</v>
      </c>
      <c r="G113" s="27">
        <f t="shared" ca="1" si="59"/>
        <v>1</v>
      </c>
      <c r="H113" s="27">
        <f t="shared" ca="1" si="60"/>
        <v>1</v>
      </c>
      <c r="I113" s="27">
        <f t="shared" ca="1" si="61"/>
        <v>1</v>
      </c>
      <c r="J113" s="27">
        <f t="shared" ca="1" si="62"/>
        <v>1</v>
      </c>
      <c r="K113" s="27">
        <f t="shared" ca="1" si="63"/>
        <v>1</v>
      </c>
      <c r="L113" s="27">
        <f t="shared" ca="1" si="64"/>
        <v>1</v>
      </c>
      <c r="M113" s="27">
        <f t="shared" ca="1" si="65"/>
        <v>1</v>
      </c>
      <c r="N113" s="19" t="s">
        <v>106</v>
      </c>
      <c r="O113" t="s">
        <v>447</v>
      </c>
      <c r="P113">
        <f t="shared" ca="1" si="45"/>
        <v>44</v>
      </c>
    </row>
    <row r="114" spans="1:16" x14ac:dyDescent="0.25">
      <c r="A114" s="26" t="str">
        <f t="shared" si="43"/>
        <v>Gooburrum (66/3.3kV)</v>
      </c>
      <c r="B114" s="27" t="s">
        <v>315</v>
      </c>
      <c r="C114" s="27" t="str">
        <f t="shared" ca="1" si="44"/>
        <v>Firm Capacity for Embedded Generation (MVA)</v>
      </c>
      <c r="D114" s="27">
        <f t="shared" ca="1" si="56"/>
        <v>0</v>
      </c>
      <c r="E114" s="27">
        <f t="shared" ca="1" si="57"/>
        <v>0</v>
      </c>
      <c r="F114" s="27">
        <f t="shared" ca="1" si="58"/>
        <v>0</v>
      </c>
      <c r="G114" s="27">
        <f t="shared" ca="1" si="59"/>
        <v>0</v>
      </c>
      <c r="H114" s="27">
        <f t="shared" ca="1" si="60"/>
        <v>0</v>
      </c>
      <c r="I114" s="27">
        <f t="shared" ca="1" si="61"/>
        <v>0</v>
      </c>
      <c r="J114" s="27">
        <f t="shared" ca="1" si="62"/>
        <v>0</v>
      </c>
      <c r="K114" s="27">
        <f t="shared" ca="1" si="63"/>
        <v>0</v>
      </c>
      <c r="L114" s="27">
        <f t="shared" ca="1" si="64"/>
        <v>0</v>
      </c>
      <c r="M114" s="27">
        <f t="shared" ca="1" si="65"/>
        <v>0</v>
      </c>
      <c r="N114" s="19" t="s">
        <v>306</v>
      </c>
      <c r="O114" t="s">
        <v>448</v>
      </c>
      <c r="P114">
        <f t="shared" ca="1" si="45"/>
        <v>44</v>
      </c>
    </row>
    <row r="115" spans="1:16" x14ac:dyDescent="0.25">
      <c r="A115" s="26" t="str">
        <f t="shared" si="43"/>
        <v>Gootchie (66/11kV)</v>
      </c>
      <c r="B115" s="27" t="s">
        <v>315</v>
      </c>
      <c r="C115" s="27" t="str">
        <f t="shared" ca="1" si="44"/>
        <v>Firm Capacity for Embedded Generation (MVA)</v>
      </c>
      <c r="D115" s="27">
        <f t="shared" ca="1" si="56"/>
        <v>0</v>
      </c>
      <c r="E115" s="27">
        <f t="shared" ca="1" si="57"/>
        <v>0</v>
      </c>
      <c r="F115" s="27">
        <f t="shared" ca="1" si="58"/>
        <v>0</v>
      </c>
      <c r="G115" s="27">
        <f t="shared" ca="1" si="59"/>
        <v>0</v>
      </c>
      <c r="H115" s="27">
        <f t="shared" ca="1" si="60"/>
        <v>0</v>
      </c>
      <c r="I115" s="27">
        <f t="shared" ca="1" si="61"/>
        <v>0</v>
      </c>
      <c r="J115" s="27">
        <f t="shared" ca="1" si="62"/>
        <v>0</v>
      </c>
      <c r="K115" s="27">
        <f t="shared" ca="1" si="63"/>
        <v>0</v>
      </c>
      <c r="L115" s="27">
        <f t="shared" ca="1" si="64"/>
        <v>0</v>
      </c>
      <c r="M115" s="27">
        <f t="shared" ca="1" si="65"/>
        <v>0</v>
      </c>
      <c r="N115" s="19" t="s">
        <v>107</v>
      </c>
      <c r="O115" t="s">
        <v>449</v>
      </c>
      <c r="P115">
        <f t="shared" ca="1" si="45"/>
        <v>44</v>
      </c>
    </row>
    <row r="116" spans="1:16" x14ac:dyDescent="0.25">
      <c r="A116" s="26" t="str">
        <f t="shared" si="43"/>
        <v>Gracemere (66/11kV)</v>
      </c>
      <c r="B116" s="27" t="s">
        <v>315</v>
      </c>
      <c r="C116" s="27" t="str">
        <f t="shared" ca="1" si="44"/>
        <v>Firm Capacity for Embedded Generation (MVA)</v>
      </c>
      <c r="D116" s="27" t="str">
        <f t="shared" ca="1" si="56"/>
        <v xml:space="preserve"> </v>
      </c>
      <c r="E116" s="27" t="str">
        <f ca="1">INDIRECT($N116&amp;"!"&amp;"M"&amp;$P116)</f>
        <v xml:space="preserve"> </v>
      </c>
      <c r="F116" s="27" t="str">
        <f t="shared" ca="1" si="58"/>
        <v xml:space="preserve"> </v>
      </c>
      <c r="G116" s="27" t="str">
        <f ca="1">INDIRECT($N116&amp;"!"&amp;"O"&amp;$P116)</f>
        <v xml:space="preserve"> </v>
      </c>
      <c r="H116" s="27" t="str">
        <f ca="1">INDIRECT($N116&amp;"!"&amp;"P"&amp;$P116)</f>
        <v xml:space="preserve"> </v>
      </c>
      <c r="I116" s="27" t="str">
        <f ca="1">INDIRECT($N116&amp;"!"&amp;"S"&amp;$P116)</f>
        <v xml:space="preserve"> </v>
      </c>
      <c r="J116" s="27" t="str">
        <f ca="1">INDIRECT($N116&amp;"!"&amp;"T"&amp;$P116)</f>
        <v xml:space="preserve"> </v>
      </c>
      <c r="K116" s="27" t="str">
        <f ca="1">INDIRECT($N116&amp;"!"&amp;"X"&amp;$P116)</f>
        <v xml:space="preserve"> </v>
      </c>
      <c r="L116" s="27" t="str">
        <f ca="1">INDIRECT($N116&amp;"!"&amp;"Z"&amp;$P116)</f>
        <v xml:space="preserve"> </v>
      </c>
      <c r="M116" s="27" t="str">
        <f ca="1">INDIRECT($N116&amp;"!"&amp;"AA"&amp;$P116)</f>
        <v xml:space="preserve"> </v>
      </c>
      <c r="N116" s="19" t="s">
        <v>108</v>
      </c>
      <c r="O116" t="s">
        <v>450</v>
      </c>
      <c r="P116">
        <f t="shared" ca="1" si="45"/>
        <v>41</v>
      </c>
    </row>
    <row r="117" spans="1:16" x14ac:dyDescent="0.25">
      <c r="A117" s="26" t="str">
        <f t="shared" si="43"/>
        <v>Granite Creek (66/22kV)</v>
      </c>
      <c r="B117" s="27" t="s">
        <v>315</v>
      </c>
      <c r="C117" s="27" t="str">
        <f t="shared" ca="1" si="44"/>
        <v>Firm Capacity for Embedded Generation (MVA)</v>
      </c>
      <c r="D117" s="27">
        <f t="shared" ca="1" si="56"/>
        <v>0</v>
      </c>
      <c r="E117" s="27">
        <f ca="1">INDIRECT($N117&amp;"!"&amp;"L"&amp;$P117)</f>
        <v>0</v>
      </c>
      <c r="F117" s="27">
        <f t="shared" ca="1" si="58"/>
        <v>0</v>
      </c>
      <c r="G117" s="27">
        <f ca="1">INDIRECT($N117&amp;"!"&amp;"P"&amp;$P117)</f>
        <v>0</v>
      </c>
      <c r="H117" s="27">
        <f ca="1">INDIRECT($N117&amp;"!"&amp;"S"&amp;$P117)</f>
        <v>0</v>
      </c>
      <c r="I117" s="27">
        <f ca="1">INDIRECT($N117&amp;"!"&amp;"U"&amp;$P117)</f>
        <v>0</v>
      </c>
      <c r="J117" s="27">
        <f ca="1">INDIRECT($N117&amp;"!"&amp;"W"&amp;$P117)</f>
        <v>0</v>
      </c>
      <c r="K117" s="27">
        <f ca="1">INDIRECT($N117&amp;"!"&amp;"AB"&amp;$P117)</f>
        <v>0</v>
      </c>
      <c r="L117" s="27">
        <f ca="1">INDIRECT($N117&amp;"!"&amp;"AC"&amp;$P117)</f>
        <v>0</v>
      </c>
      <c r="M117" s="27">
        <f ca="1">INDIRECT($N117&amp;"!"&amp;"AF"&amp;$P117)</f>
        <v>0</v>
      </c>
      <c r="N117" s="19" t="s">
        <v>110</v>
      </c>
      <c r="O117" t="s">
        <v>451</v>
      </c>
      <c r="P117">
        <f t="shared" ca="1" si="45"/>
        <v>44</v>
      </c>
    </row>
    <row r="118" spans="1:16" x14ac:dyDescent="0.25">
      <c r="A118" s="26" t="str">
        <f t="shared" si="43"/>
        <v>Granite Creek BSP (132/66kV)</v>
      </c>
      <c r="B118" s="27" t="s">
        <v>338</v>
      </c>
      <c r="C118" s="27" t="str">
        <f t="shared" ca="1" si="44"/>
        <v>Firm Capacity for Embedded Generation (MVA)</v>
      </c>
      <c r="D118" s="27">
        <f ca="1">INDIRECT($N118&amp;"!"&amp;"I"&amp;$P118)</f>
        <v>0</v>
      </c>
      <c r="E118" s="27">
        <f ca="1">INDIRECT($N118&amp;"!"&amp;"K"&amp;$P118)</f>
        <v>0</v>
      </c>
      <c r="F118" s="27">
        <f ca="1">INDIRECT($N118&amp;"!"&amp;"M"&amp;$P118)</f>
        <v>0</v>
      </c>
      <c r="G118" s="27">
        <f ca="1">INDIRECT($N118&amp;"!"&amp;"O"&amp;$P118)</f>
        <v>0</v>
      </c>
      <c r="H118" s="27">
        <f ca="1">INDIRECT($N118&amp;"!"&amp;"R"&amp;$P118)</f>
        <v>0</v>
      </c>
      <c r="I118" s="27">
        <f ca="1">INDIRECT($N118&amp;"!"&amp;"T"&amp;$P118)</f>
        <v>0</v>
      </c>
      <c r="J118" s="27">
        <f ca="1">INDIRECT($N118&amp;"!"&amp;"V"&amp;$P118)</f>
        <v>0</v>
      </c>
      <c r="K118" s="27">
        <f ca="1">INDIRECT($N118&amp;"!"&amp;"AA"&amp;$P118)</f>
        <v>0</v>
      </c>
      <c r="L118" s="27">
        <f ca="1">INDIRECT($N118&amp;"!"&amp;"AB"&amp;$P118)</f>
        <v>0</v>
      </c>
      <c r="M118" s="27">
        <f ca="1">INDIRECT($N118&amp;"!"&amp;"AE"&amp;$P118)</f>
        <v>0</v>
      </c>
      <c r="N118" s="19" t="s">
        <v>267</v>
      </c>
      <c r="O118" t="s">
        <v>452</v>
      </c>
      <c r="P118">
        <f t="shared" ca="1" si="45"/>
        <v>42</v>
      </c>
    </row>
    <row r="119" spans="1:16" x14ac:dyDescent="0.25">
      <c r="A119" s="26" t="str">
        <f t="shared" si="43"/>
        <v>Greenvale (66/11kV)</v>
      </c>
      <c r="B119" s="27" t="s">
        <v>315</v>
      </c>
      <c r="C119" s="27" t="str">
        <f t="shared" ca="1" si="44"/>
        <v>Firm Capacity for Embedded Generation (MVA)</v>
      </c>
      <c r="D119" s="27">
        <f t="shared" ref="D119:D130" ca="1" si="66">INDIRECT($N119&amp;"!"&amp;"J"&amp;$P119)</f>
        <v>0</v>
      </c>
      <c r="E119" s="27">
        <f t="shared" ref="E119:E130" ca="1" si="67">INDIRECT($N119&amp;"!"&amp;"L"&amp;$P119)</f>
        <v>0</v>
      </c>
      <c r="F119" s="27">
        <f t="shared" ref="F119:F130" ca="1" si="68">INDIRECT($N119&amp;"!"&amp;"N"&amp;$P119)</f>
        <v>0</v>
      </c>
      <c r="G119" s="27">
        <f t="shared" ref="G119:G130" ca="1" si="69">INDIRECT($N119&amp;"!"&amp;"P"&amp;$P119)</f>
        <v>0</v>
      </c>
      <c r="H119" s="27">
        <f t="shared" ref="H119:H130" ca="1" si="70">INDIRECT($N119&amp;"!"&amp;"S"&amp;$P119)</f>
        <v>0</v>
      </c>
      <c r="I119" s="27">
        <f t="shared" ref="I119:I130" ca="1" si="71">INDIRECT($N119&amp;"!"&amp;"U"&amp;$P119)</f>
        <v>0</v>
      </c>
      <c r="J119" s="27">
        <f t="shared" ref="J119:J130" ca="1" si="72">INDIRECT($N119&amp;"!"&amp;"W"&amp;$P119)</f>
        <v>0</v>
      </c>
      <c r="K119" s="27">
        <f t="shared" ref="K119:K130" ca="1" si="73">INDIRECT($N119&amp;"!"&amp;"AB"&amp;$P119)</f>
        <v>0</v>
      </c>
      <c r="L119" s="27">
        <f t="shared" ref="L119:L130" ca="1" si="74">INDIRECT($N119&amp;"!"&amp;"AC"&amp;$P119)</f>
        <v>0</v>
      </c>
      <c r="M119" s="27">
        <f t="shared" ref="M119:M130" ca="1" si="75">INDIRECT($N119&amp;"!"&amp;"AF"&amp;$P119)</f>
        <v>0</v>
      </c>
      <c r="N119" s="19" t="s">
        <v>111</v>
      </c>
      <c r="O119" t="s">
        <v>453</v>
      </c>
      <c r="P119">
        <f t="shared" ca="1" si="45"/>
        <v>44</v>
      </c>
    </row>
    <row r="120" spans="1:16" x14ac:dyDescent="0.25">
      <c r="A120" s="26" t="str">
        <f t="shared" si="43"/>
        <v>Gumlu (66/11kV)</v>
      </c>
      <c r="B120" s="27" t="s">
        <v>315</v>
      </c>
      <c r="C120" s="27" t="str">
        <f t="shared" ca="1" si="44"/>
        <v>Firm Capacity for Embedded Generation (MVA)</v>
      </c>
      <c r="D120" s="27">
        <f t="shared" ca="1" si="66"/>
        <v>0.5</v>
      </c>
      <c r="E120" s="27">
        <f t="shared" ca="1" si="67"/>
        <v>0.5</v>
      </c>
      <c r="F120" s="27">
        <f t="shared" ca="1" si="68"/>
        <v>0.5</v>
      </c>
      <c r="G120" s="27">
        <f t="shared" ca="1" si="69"/>
        <v>0.5</v>
      </c>
      <c r="H120" s="27">
        <f t="shared" ca="1" si="70"/>
        <v>0.5</v>
      </c>
      <c r="I120" s="27">
        <f t="shared" ca="1" si="71"/>
        <v>0.5</v>
      </c>
      <c r="J120" s="27">
        <f t="shared" ca="1" si="72"/>
        <v>0.5</v>
      </c>
      <c r="K120" s="27">
        <f t="shared" ca="1" si="73"/>
        <v>0.5</v>
      </c>
      <c r="L120" s="27">
        <f t="shared" ca="1" si="74"/>
        <v>0.5</v>
      </c>
      <c r="M120" s="27">
        <f t="shared" ca="1" si="75"/>
        <v>0.5</v>
      </c>
      <c r="N120" s="19" t="s">
        <v>113</v>
      </c>
      <c r="O120" t="s">
        <v>454</v>
      </c>
      <c r="P120">
        <f t="shared" ca="1" si="45"/>
        <v>44</v>
      </c>
    </row>
    <row r="121" spans="1:16" x14ac:dyDescent="0.25">
      <c r="A121" s="26" t="str">
        <f t="shared" si="43"/>
        <v>Guthalungra (66/11kV)</v>
      </c>
      <c r="B121" s="27" t="s">
        <v>315</v>
      </c>
      <c r="C121" s="27" t="str">
        <f t="shared" ca="1" si="44"/>
        <v>Firm Capacity for Embedded Generation (MVA)</v>
      </c>
      <c r="D121" s="27">
        <f t="shared" ca="1" si="66"/>
        <v>0</v>
      </c>
      <c r="E121" s="27">
        <f t="shared" ca="1" si="67"/>
        <v>0</v>
      </c>
      <c r="F121" s="27">
        <f t="shared" ca="1" si="68"/>
        <v>0</v>
      </c>
      <c r="G121" s="27">
        <f t="shared" ca="1" si="69"/>
        <v>0</v>
      </c>
      <c r="H121" s="27">
        <f t="shared" ca="1" si="70"/>
        <v>0</v>
      </c>
      <c r="I121" s="27">
        <f t="shared" ca="1" si="71"/>
        <v>0</v>
      </c>
      <c r="J121" s="27">
        <f t="shared" ca="1" si="72"/>
        <v>0</v>
      </c>
      <c r="K121" s="27">
        <f t="shared" ca="1" si="73"/>
        <v>0</v>
      </c>
      <c r="L121" s="27">
        <f t="shared" ca="1" si="74"/>
        <v>0</v>
      </c>
      <c r="M121" s="27">
        <f t="shared" ca="1" si="75"/>
        <v>0</v>
      </c>
      <c r="N121" s="19" t="s">
        <v>114</v>
      </c>
      <c r="O121" t="s">
        <v>455</v>
      </c>
      <c r="P121">
        <f t="shared" ca="1" si="45"/>
        <v>44</v>
      </c>
    </row>
    <row r="122" spans="1:16" x14ac:dyDescent="0.25">
      <c r="A122" s="26" t="str">
        <f t="shared" si="43"/>
        <v>Haughton (66/11kV)</v>
      </c>
      <c r="B122" s="27" t="s">
        <v>315</v>
      </c>
      <c r="C122" s="27" t="str">
        <f t="shared" ca="1" si="44"/>
        <v>Firm Capacity for Embedded Generation (MVA)</v>
      </c>
      <c r="D122" s="27">
        <f t="shared" ca="1" si="66"/>
        <v>0</v>
      </c>
      <c r="E122" s="27">
        <f t="shared" ca="1" si="67"/>
        <v>0</v>
      </c>
      <c r="F122" s="27">
        <f t="shared" ca="1" si="68"/>
        <v>0</v>
      </c>
      <c r="G122" s="27">
        <f t="shared" ca="1" si="69"/>
        <v>0</v>
      </c>
      <c r="H122" s="27">
        <f t="shared" ca="1" si="70"/>
        <v>0</v>
      </c>
      <c r="I122" s="27">
        <f t="shared" ca="1" si="71"/>
        <v>0</v>
      </c>
      <c r="J122" s="27">
        <f t="shared" ca="1" si="72"/>
        <v>0</v>
      </c>
      <c r="K122" s="27">
        <f t="shared" ca="1" si="73"/>
        <v>0</v>
      </c>
      <c r="L122" s="27">
        <f t="shared" ca="1" si="74"/>
        <v>0</v>
      </c>
      <c r="M122" s="27">
        <f t="shared" ca="1" si="75"/>
        <v>0</v>
      </c>
      <c r="N122" s="19" t="s">
        <v>115</v>
      </c>
      <c r="O122" t="s">
        <v>456</v>
      </c>
      <c r="P122">
        <f t="shared" ca="1" si="45"/>
        <v>44</v>
      </c>
    </row>
    <row r="123" spans="1:16" x14ac:dyDescent="0.25">
      <c r="A123" s="26" t="str">
        <f t="shared" si="43"/>
        <v>Helenvale (66/22kV)</v>
      </c>
      <c r="B123" s="27" t="s">
        <v>315</v>
      </c>
      <c r="C123" s="27" t="str">
        <f t="shared" ca="1" si="44"/>
        <v>Firm Capacity for Embedded Generation (MVA)</v>
      </c>
      <c r="D123" s="27">
        <f t="shared" ca="1" si="66"/>
        <v>0</v>
      </c>
      <c r="E123" s="27">
        <f t="shared" ca="1" si="67"/>
        <v>0</v>
      </c>
      <c r="F123" s="27">
        <f t="shared" ca="1" si="68"/>
        <v>0</v>
      </c>
      <c r="G123" s="27">
        <f t="shared" ca="1" si="69"/>
        <v>0</v>
      </c>
      <c r="H123" s="27">
        <f t="shared" ca="1" si="70"/>
        <v>0</v>
      </c>
      <c r="I123" s="27">
        <f t="shared" ca="1" si="71"/>
        <v>0</v>
      </c>
      <c r="J123" s="27">
        <f t="shared" ca="1" si="72"/>
        <v>0</v>
      </c>
      <c r="K123" s="27">
        <f t="shared" ca="1" si="73"/>
        <v>0</v>
      </c>
      <c r="L123" s="27">
        <f t="shared" ca="1" si="74"/>
        <v>0</v>
      </c>
      <c r="M123" s="27">
        <f t="shared" ca="1" si="75"/>
        <v>0</v>
      </c>
      <c r="N123" s="19" t="s">
        <v>116</v>
      </c>
      <c r="O123" t="s">
        <v>457</v>
      </c>
      <c r="P123">
        <f t="shared" ca="1" si="45"/>
        <v>44</v>
      </c>
    </row>
    <row r="124" spans="1:16" x14ac:dyDescent="0.25">
      <c r="A124" s="26" t="str">
        <f t="shared" si="43"/>
        <v>Hermit Park (66/11kV)</v>
      </c>
      <c r="B124" s="27" t="s">
        <v>315</v>
      </c>
      <c r="C124" s="27" t="str">
        <f t="shared" ca="1" si="44"/>
        <v>Firm Capacity for Embedded Generation (MVA)</v>
      </c>
      <c r="D124" s="27">
        <f t="shared" ca="1" si="66"/>
        <v>10</v>
      </c>
      <c r="E124" s="27">
        <f t="shared" ca="1" si="67"/>
        <v>10</v>
      </c>
      <c r="F124" s="27">
        <f t="shared" ca="1" si="68"/>
        <v>10</v>
      </c>
      <c r="G124" s="27">
        <f t="shared" ca="1" si="69"/>
        <v>10</v>
      </c>
      <c r="H124" s="27">
        <f t="shared" ca="1" si="70"/>
        <v>10</v>
      </c>
      <c r="I124" s="27">
        <f t="shared" ca="1" si="71"/>
        <v>10</v>
      </c>
      <c r="J124" s="27">
        <f t="shared" ca="1" si="72"/>
        <v>10</v>
      </c>
      <c r="K124" s="27">
        <f t="shared" ca="1" si="73"/>
        <v>10</v>
      </c>
      <c r="L124" s="27">
        <f t="shared" ca="1" si="74"/>
        <v>10</v>
      </c>
      <c r="M124" s="27">
        <f t="shared" ca="1" si="75"/>
        <v>10</v>
      </c>
      <c r="N124" s="19" t="s">
        <v>117</v>
      </c>
      <c r="O124" t="s">
        <v>458</v>
      </c>
      <c r="P124">
        <f t="shared" ca="1" si="45"/>
        <v>44</v>
      </c>
    </row>
    <row r="125" spans="1:16" x14ac:dyDescent="0.25">
      <c r="A125" s="26" t="str">
        <f t="shared" si="43"/>
        <v>Highfields (33/11kV)</v>
      </c>
      <c r="B125" s="27" t="s">
        <v>315</v>
      </c>
      <c r="C125" s="27" t="str">
        <f t="shared" ca="1" si="44"/>
        <v>Firm Capacity for Embedded Generation (MVA)</v>
      </c>
      <c r="D125" s="27">
        <f t="shared" ca="1" si="66"/>
        <v>0</v>
      </c>
      <c r="E125" s="27">
        <f t="shared" ca="1" si="67"/>
        <v>0</v>
      </c>
      <c r="F125" s="27">
        <f t="shared" ca="1" si="68"/>
        <v>0</v>
      </c>
      <c r="G125" s="27">
        <f t="shared" ca="1" si="69"/>
        <v>0</v>
      </c>
      <c r="H125" s="27">
        <f t="shared" ca="1" si="70"/>
        <v>0</v>
      </c>
      <c r="I125" s="27">
        <f t="shared" ca="1" si="71"/>
        <v>0</v>
      </c>
      <c r="J125" s="27">
        <f t="shared" ca="1" si="72"/>
        <v>0</v>
      </c>
      <c r="K125" s="27">
        <f t="shared" ca="1" si="73"/>
        <v>0</v>
      </c>
      <c r="L125" s="27">
        <f t="shared" ca="1" si="74"/>
        <v>0</v>
      </c>
      <c r="M125" s="27">
        <f t="shared" ca="1" si="75"/>
        <v>0</v>
      </c>
      <c r="N125" s="19" t="s">
        <v>118</v>
      </c>
      <c r="O125" t="s">
        <v>459</v>
      </c>
      <c r="P125">
        <f t="shared" ca="1" si="45"/>
        <v>44</v>
      </c>
    </row>
    <row r="126" spans="1:16" x14ac:dyDescent="0.25">
      <c r="A126" s="26" t="str">
        <f t="shared" si="43"/>
        <v>Home Hill (66/11kV)</v>
      </c>
      <c r="B126" s="27" t="s">
        <v>315</v>
      </c>
      <c r="C126" s="27" t="str">
        <f t="shared" ca="1" si="44"/>
        <v>Firm Capacity for Embedded Generation (MVA)</v>
      </c>
      <c r="D126" s="27">
        <f t="shared" ca="1" si="66"/>
        <v>15</v>
      </c>
      <c r="E126" s="27">
        <f t="shared" ca="1" si="67"/>
        <v>15</v>
      </c>
      <c r="F126" s="27">
        <f t="shared" ca="1" si="68"/>
        <v>15</v>
      </c>
      <c r="G126" s="27">
        <f t="shared" ca="1" si="69"/>
        <v>15</v>
      </c>
      <c r="H126" s="27">
        <f t="shared" ca="1" si="70"/>
        <v>15</v>
      </c>
      <c r="I126" s="27">
        <f t="shared" ca="1" si="71"/>
        <v>15</v>
      </c>
      <c r="J126" s="27">
        <f t="shared" ca="1" si="72"/>
        <v>15</v>
      </c>
      <c r="K126" s="27">
        <f t="shared" ca="1" si="73"/>
        <v>15</v>
      </c>
      <c r="L126" s="27">
        <f t="shared" ca="1" si="74"/>
        <v>15</v>
      </c>
      <c r="M126" s="27">
        <f t="shared" ca="1" si="75"/>
        <v>15</v>
      </c>
      <c r="N126" s="19" t="s">
        <v>119</v>
      </c>
      <c r="O126" t="s">
        <v>460</v>
      </c>
      <c r="P126">
        <f t="shared" ca="1" si="45"/>
        <v>44</v>
      </c>
    </row>
    <row r="127" spans="1:16" x14ac:dyDescent="0.25">
      <c r="A127" s="26" t="str">
        <f t="shared" si="43"/>
        <v>Howard (66/11kV)</v>
      </c>
      <c r="B127" s="27" t="s">
        <v>315</v>
      </c>
      <c r="C127" s="27" t="str">
        <f t="shared" ca="1" si="44"/>
        <v>Firm Capacity for Embedded Generation (MVA)</v>
      </c>
      <c r="D127" s="27">
        <f t="shared" ca="1" si="66"/>
        <v>4</v>
      </c>
      <c r="E127" s="27">
        <f t="shared" ca="1" si="67"/>
        <v>4</v>
      </c>
      <c r="F127" s="27">
        <f t="shared" ca="1" si="68"/>
        <v>4</v>
      </c>
      <c r="G127" s="27">
        <f t="shared" ca="1" si="69"/>
        <v>4</v>
      </c>
      <c r="H127" s="27">
        <f t="shared" ca="1" si="70"/>
        <v>4</v>
      </c>
      <c r="I127" s="27">
        <f t="shared" ca="1" si="71"/>
        <v>4</v>
      </c>
      <c r="J127" s="27">
        <f t="shared" ca="1" si="72"/>
        <v>4</v>
      </c>
      <c r="K127" s="27">
        <f t="shared" ca="1" si="73"/>
        <v>4</v>
      </c>
      <c r="L127" s="27">
        <f t="shared" ca="1" si="74"/>
        <v>4</v>
      </c>
      <c r="M127" s="27">
        <f t="shared" ca="1" si="75"/>
        <v>4</v>
      </c>
      <c r="N127" s="19" t="s">
        <v>120</v>
      </c>
      <c r="O127" t="s">
        <v>461</v>
      </c>
      <c r="P127">
        <f t="shared" ca="1" si="45"/>
        <v>44</v>
      </c>
    </row>
    <row r="128" spans="1:16" x14ac:dyDescent="0.25">
      <c r="A128" s="26" t="str">
        <f t="shared" si="43"/>
        <v>Hughenden (66/33kV)</v>
      </c>
      <c r="B128" s="27" t="s">
        <v>315</v>
      </c>
      <c r="C128" s="27" t="str">
        <f t="shared" ca="1" si="44"/>
        <v>Firm Capacity for Embedded Generation (MVA)</v>
      </c>
      <c r="D128" s="27">
        <f t="shared" ca="1" si="66"/>
        <v>7.5</v>
      </c>
      <c r="E128" s="27">
        <f t="shared" ca="1" si="67"/>
        <v>7.5</v>
      </c>
      <c r="F128" s="27">
        <f t="shared" ca="1" si="68"/>
        <v>7.5</v>
      </c>
      <c r="G128" s="27">
        <f t="shared" ca="1" si="69"/>
        <v>7.5</v>
      </c>
      <c r="H128" s="27">
        <f t="shared" ca="1" si="70"/>
        <v>7.5</v>
      </c>
      <c r="I128" s="27">
        <f t="shared" ca="1" si="71"/>
        <v>7.5</v>
      </c>
      <c r="J128" s="27">
        <f t="shared" ca="1" si="72"/>
        <v>7.5</v>
      </c>
      <c r="K128" s="27">
        <f t="shared" ca="1" si="73"/>
        <v>7.5</v>
      </c>
      <c r="L128" s="27">
        <f t="shared" ca="1" si="74"/>
        <v>7.5</v>
      </c>
      <c r="M128" s="27">
        <f t="shared" ca="1" si="75"/>
        <v>7.5</v>
      </c>
      <c r="N128" s="19" t="s">
        <v>121</v>
      </c>
      <c r="O128" t="s">
        <v>462</v>
      </c>
      <c r="P128">
        <f t="shared" ca="1" si="45"/>
        <v>44</v>
      </c>
    </row>
    <row r="129" spans="1:16" x14ac:dyDescent="0.25">
      <c r="A129" s="26" t="str">
        <f t="shared" si="43"/>
        <v>Ilbilbie (33/11kV)</v>
      </c>
      <c r="B129" s="27" t="s">
        <v>315</v>
      </c>
      <c r="C129" s="27" t="str">
        <f t="shared" ca="1" si="44"/>
        <v>Firm Capacity for Embedded Generation (MVA)</v>
      </c>
      <c r="D129" s="27">
        <f t="shared" ca="1" si="66"/>
        <v>0</v>
      </c>
      <c r="E129" s="27">
        <f t="shared" ca="1" si="67"/>
        <v>0</v>
      </c>
      <c r="F129" s="27">
        <f t="shared" ca="1" si="68"/>
        <v>0</v>
      </c>
      <c r="G129" s="27">
        <f t="shared" ca="1" si="69"/>
        <v>0</v>
      </c>
      <c r="H129" s="27">
        <f t="shared" ca="1" si="70"/>
        <v>0</v>
      </c>
      <c r="I129" s="27">
        <f t="shared" ca="1" si="71"/>
        <v>0</v>
      </c>
      <c r="J129" s="27">
        <f t="shared" ca="1" si="72"/>
        <v>0</v>
      </c>
      <c r="K129" s="27">
        <f t="shared" ca="1" si="73"/>
        <v>0</v>
      </c>
      <c r="L129" s="27">
        <f t="shared" ca="1" si="74"/>
        <v>0</v>
      </c>
      <c r="M129" s="27">
        <f t="shared" ca="1" si="75"/>
        <v>0</v>
      </c>
      <c r="N129" s="19" t="s">
        <v>122</v>
      </c>
      <c r="O129" t="s">
        <v>463</v>
      </c>
      <c r="P129">
        <f t="shared" ca="1" si="45"/>
        <v>44</v>
      </c>
    </row>
    <row r="130" spans="1:16" x14ac:dyDescent="0.25">
      <c r="A130" s="26" t="str">
        <f t="shared" si="43"/>
        <v>Ingham (66/11kV)</v>
      </c>
      <c r="B130" s="27" t="s">
        <v>315</v>
      </c>
      <c r="C130" s="27" t="str">
        <f t="shared" ca="1" si="44"/>
        <v>Firm Capacity for Embedded Generation (MVA)</v>
      </c>
      <c r="D130" s="27">
        <f t="shared" ca="1" si="66"/>
        <v>7.5</v>
      </c>
      <c r="E130" s="27">
        <f t="shared" ca="1" si="67"/>
        <v>7.5</v>
      </c>
      <c r="F130" s="27">
        <f t="shared" ca="1" si="68"/>
        <v>7.5</v>
      </c>
      <c r="G130" s="27">
        <f t="shared" ca="1" si="69"/>
        <v>7.5</v>
      </c>
      <c r="H130" s="27">
        <f t="shared" ca="1" si="70"/>
        <v>7.5</v>
      </c>
      <c r="I130" s="27">
        <f t="shared" ca="1" si="71"/>
        <v>7.5</v>
      </c>
      <c r="J130" s="27">
        <f t="shared" ca="1" si="72"/>
        <v>7.5</v>
      </c>
      <c r="K130" s="27">
        <f t="shared" ca="1" si="73"/>
        <v>7.5</v>
      </c>
      <c r="L130" s="27">
        <f t="shared" ca="1" si="74"/>
        <v>7.5</v>
      </c>
      <c r="M130" s="27">
        <f t="shared" ca="1" si="75"/>
        <v>7.5</v>
      </c>
      <c r="N130" s="19" t="s">
        <v>123</v>
      </c>
      <c r="O130" t="s">
        <v>464</v>
      </c>
      <c r="P130">
        <f t="shared" ca="1" si="45"/>
        <v>44</v>
      </c>
    </row>
    <row r="131" spans="1:16" x14ac:dyDescent="0.25">
      <c r="A131" s="26" t="str">
        <f t="shared" si="43"/>
        <v>Ingham BSP (132/66kV)</v>
      </c>
      <c r="B131" s="27" t="s">
        <v>338</v>
      </c>
      <c r="C131" s="27" t="str">
        <f t="shared" ca="1" si="44"/>
        <v>Firm Capacity for Embedded Generation (MVA)</v>
      </c>
      <c r="D131" s="27">
        <f ca="1">INDIRECT($N131&amp;"!"&amp;"I"&amp;$P131)</f>
        <v>0</v>
      </c>
      <c r="E131" s="27">
        <f ca="1">INDIRECT($N131&amp;"!"&amp;"K"&amp;$P131)</f>
        <v>0</v>
      </c>
      <c r="F131" s="27">
        <f ca="1">INDIRECT($N131&amp;"!"&amp;"M"&amp;$P131)</f>
        <v>0</v>
      </c>
      <c r="G131" s="27">
        <f ca="1">INDIRECT($N131&amp;"!"&amp;"O"&amp;$P131)</f>
        <v>0</v>
      </c>
      <c r="H131" s="27">
        <f ca="1">INDIRECT($N131&amp;"!"&amp;"R"&amp;$P131)</f>
        <v>0</v>
      </c>
      <c r="I131" s="27">
        <f ca="1">INDIRECT($N131&amp;"!"&amp;"T"&amp;$P131)</f>
        <v>0</v>
      </c>
      <c r="J131" s="27">
        <f ca="1">INDIRECT($N131&amp;"!"&amp;"V"&amp;$P131)</f>
        <v>0</v>
      </c>
      <c r="K131" s="27">
        <f ca="1">INDIRECT($N131&amp;"!"&amp;"AA"&amp;$P131)</f>
        <v>0</v>
      </c>
      <c r="L131" s="27">
        <f ca="1">INDIRECT($N131&amp;"!"&amp;"AB"&amp;$P131)</f>
        <v>0</v>
      </c>
      <c r="M131" s="27">
        <f ca="1">INDIRECT($N131&amp;"!"&amp;"AE"&amp;$P131)</f>
        <v>0</v>
      </c>
      <c r="N131" s="19" t="s">
        <v>257</v>
      </c>
      <c r="O131" t="s">
        <v>465</v>
      </c>
      <c r="P131">
        <f t="shared" ca="1" si="45"/>
        <v>42</v>
      </c>
    </row>
    <row r="132" spans="1:16" x14ac:dyDescent="0.25">
      <c r="A132" s="26" t="str">
        <f t="shared" ref="A132:A195" si="76">HYPERLINK("#"&amp;N132&amp;"!A1",O132)</f>
        <v>Isis BSP (132/66kV)</v>
      </c>
      <c r="B132" s="27" t="s">
        <v>338</v>
      </c>
      <c r="C132" s="27" t="str">
        <f t="shared" ref="C132:C195" ca="1" si="77">INDIRECT($N132&amp;"!"&amp;"E"&amp;$P132)</f>
        <v>Firm Capacity for Embedded Generation (MVA)</v>
      </c>
      <c r="D132" s="27">
        <f ca="1">INDIRECT($N132&amp;"!"&amp;"I"&amp;$P132)</f>
        <v>80</v>
      </c>
      <c r="E132" s="27">
        <f ca="1">INDIRECT($N132&amp;"!"&amp;"K"&amp;$P132)</f>
        <v>80</v>
      </c>
      <c r="F132" s="27">
        <f ca="1">INDIRECT($N132&amp;"!"&amp;"M"&amp;$P132)</f>
        <v>80</v>
      </c>
      <c r="G132" s="27">
        <f ca="1">INDIRECT($N132&amp;"!"&amp;"O"&amp;$P132)</f>
        <v>80</v>
      </c>
      <c r="H132" s="27">
        <f ca="1">INDIRECT($N132&amp;"!"&amp;"R"&amp;$P132)</f>
        <v>80</v>
      </c>
      <c r="I132" s="27">
        <f ca="1">INDIRECT($N132&amp;"!"&amp;"T"&amp;$P132)</f>
        <v>80</v>
      </c>
      <c r="J132" s="27">
        <f ca="1">INDIRECT($N132&amp;"!"&amp;"V"&amp;$P132)</f>
        <v>80</v>
      </c>
      <c r="K132" s="27">
        <f ca="1">INDIRECT($N132&amp;"!"&amp;"AA"&amp;$P132)</f>
        <v>80</v>
      </c>
      <c r="L132" s="27">
        <f ca="1">INDIRECT($N132&amp;"!"&amp;"AB"&amp;$P132)</f>
        <v>80</v>
      </c>
      <c r="M132" s="27">
        <f ca="1">INDIRECT($N132&amp;"!"&amp;"AE"&amp;$P132)</f>
        <v>80</v>
      </c>
      <c r="N132" s="19" t="s">
        <v>124</v>
      </c>
      <c r="O132" t="s">
        <v>466</v>
      </c>
      <c r="P132">
        <f t="shared" ref="P132:P195" ca="1" si="78">MATCH($D$1,INDIRECT($N132&amp;"!E:E"),0)</f>
        <v>42</v>
      </c>
    </row>
    <row r="133" spans="1:16" x14ac:dyDescent="0.25">
      <c r="A133" s="26" t="str">
        <f t="shared" si="76"/>
        <v>Jandowae (33/11kV)</v>
      </c>
      <c r="B133" s="27" t="s">
        <v>315</v>
      </c>
      <c r="C133" s="27" t="str">
        <f t="shared" ca="1" si="77"/>
        <v>Firm Capacity for Embedded Generation (MVA)</v>
      </c>
      <c r="D133" s="27">
        <f t="shared" ref="D133:D142" ca="1" si="79">INDIRECT($N133&amp;"!"&amp;"J"&amp;$P133)</f>
        <v>0.75</v>
      </c>
      <c r="E133" s="27">
        <f t="shared" ref="E133:E142" ca="1" si="80">INDIRECT($N133&amp;"!"&amp;"L"&amp;$P133)</f>
        <v>0.75</v>
      </c>
      <c r="F133" s="27">
        <f t="shared" ref="F133:F142" ca="1" si="81">INDIRECT($N133&amp;"!"&amp;"N"&amp;$P133)</f>
        <v>0.75</v>
      </c>
      <c r="G133" s="27">
        <f t="shared" ref="G133:G142" ca="1" si="82">INDIRECT($N133&amp;"!"&amp;"P"&amp;$P133)</f>
        <v>0.75</v>
      </c>
      <c r="H133" s="27">
        <f t="shared" ref="H133:H142" ca="1" si="83">INDIRECT($N133&amp;"!"&amp;"S"&amp;$P133)</f>
        <v>0.75</v>
      </c>
      <c r="I133" s="27">
        <f t="shared" ref="I133:I142" ca="1" si="84">INDIRECT($N133&amp;"!"&amp;"U"&amp;$P133)</f>
        <v>0.75</v>
      </c>
      <c r="J133" s="27">
        <f t="shared" ref="J133:J142" ca="1" si="85">INDIRECT($N133&amp;"!"&amp;"W"&amp;$P133)</f>
        <v>0.75</v>
      </c>
      <c r="K133" s="27">
        <f t="shared" ref="K133:K142" ca="1" si="86">INDIRECT($N133&amp;"!"&amp;"AB"&amp;$P133)</f>
        <v>0.75</v>
      </c>
      <c r="L133" s="27">
        <f t="shared" ref="L133:L142" ca="1" si="87">INDIRECT($N133&amp;"!"&amp;"AC"&amp;$P133)</f>
        <v>0.75</v>
      </c>
      <c r="M133" s="27">
        <f t="shared" ref="M133:M142" ca="1" si="88">INDIRECT($N133&amp;"!"&amp;"AF"&amp;$P133)</f>
        <v>0.75</v>
      </c>
      <c r="N133" s="19" t="s">
        <v>125</v>
      </c>
      <c r="O133" t="s">
        <v>467</v>
      </c>
      <c r="P133">
        <f t="shared" ca="1" si="78"/>
        <v>44</v>
      </c>
    </row>
    <row r="134" spans="1:16" x14ac:dyDescent="0.25">
      <c r="A134" s="26" t="str">
        <f t="shared" si="76"/>
        <v>Jardine Creek (66/132kV)</v>
      </c>
      <c r="B134" s="27" t="s">
        <v>315</v>
      </c>
      <c r="C134" s="27" t="str">
        <f t="shared" ca="1" si="77"/>
        <v>Firm Capacity for Embedded Generation (MVA)</v>
      </c>
      <c r="D134" s="27" t="str">
        <f t="shared" ca="1" si="79"/>
        <v xml:space="preserve"> </v>
      </c>
      <c r="E134" s="27" t="str">
        <f t="shared" ca="1" si="80"/>
        <v xml:space="preserve"> </v>
      </c>
      <c r="F134" s="27" t="str">
        <f t="shared" ca="1" si="81"/>
        <v xml:space="preserve"> </v>
      </c>
      <c r="G134" s="27" t="str">
        <f t="shared" ca="1" si="82"/>
        <v xml:space="preserve"> </v>
      </c>
      <c r="H134" s="27" t="str">
        <f t="shared" ca="1" si="83"/>
        <v xml:space="preserve"> </v>
      </c>
      <c r="I134" s="27" t="str">
        <f t="shared" ca="1" si="84"/>
        <v xml:space="preserve"> </v>
      </c>
      <c r="J134" s="27" t="str">
        <f t="shared" ca="1" si="85"/>
        <v xml:space="preserve"> </v>
      </c>
      <c r="K134" s="27" t="str">
        <f t="shared" ca="1" si="86"/>
        <v xml:space="preserve"> </v>
      </c>
      <c r="L134" s="27" t="str">
        <f t="shared" ca="1" si="87"/>
        <v xml:space="preserve"> </v>
      </c>
      <c r="M134" s="27" t="str">
        <f t="shared" ca="1" si="88"/>
        <v xml:space="preserve"> </v>
      </c>
      <c r="N134" s="19" t="s">
        <v>127</v>
      </c>
      <c r="O134" t="s">
        <v>468</v>
      </c>
      <c r="P134">
        <f t="shared" ca="1" si="78"/>
        <v>44</v>
      </c>
    </row>
    <row r="135" spans="1:16" x14ac:dyDescent="0.25">
      <c r="A135" s="26" t="str">
        <f t="shared" si="76"/>
        <v>Jarvisfield (66/11kV)</v>
      </c>
      <c r="B135" s="27" t="s">
        <v>315</v>
      </c>
      <c r="C135" s="27" t="str">
        <f t="shared" ca="1" si="77"/>
        <v>Firm Capacity for Embedded Generation (MVA)</v>
      </c>
      <c r="D135" s="27">
        <f t="shared" ca="1" si="79"/>
        <v>0</v>
      </c>
      <c r="E135" s="27">
        <f t="shared" ca="1" si="80"/>
        <v>0</v>
      </c>
      <c r="F135" s="27">
        <f t="shared" ca="1" si="81"/>
        <v>0</v>
      </c>
      <c r="G135" s="27">
        <f t="shared" ca="1" si="82"/>
        <v>0</v>
      </c>
      <c r="H135" s="27">
        <f t="shared" ca="1" si="83"/>
        <v>0</v>
      </c>
      <c r="I135" s="27">
        <f t="shared" ca="1" si="84"/>
        <v>0</v>
      </c>
      <c r="J135" s="27">
        <f t="shared" ca="1" si="85"/>
        <v>0</v>
      </c>
      <c r="K135" s="27">
        <f t="shared" ca="1" si="86"/>
        <v>0</v>
      </c>
      <c r="L135" s="27">
        <f t="shared" ca="1" si="87"/>
        <v>0</v>
      </c>
      <c r="M135" s="27">
        <f t="shared" ca="1" si="88"/>
        <v>0</v>
      </c>
      <c r="N135" s="19" t="s">
        <v>126</v>
      </c>
      <c r="O135" t="s">
        <v>469</v>
      </c>
      <c r="P135">
        <f t="shared" ca="1" si="78"/>
        <v>44</v>
      </c>
    </row>
    <row r="136" spans="1:16" x14ac:dyDescent="0.25">
      <c r="A136" s="26" t="str">
        <f t="shared" si="76"/>
        <v>Jubilee Pocket (66/11kV)</v>
      </c>
      <c r="B136" s="27" t="s">
        <v>315</v>
      </c>
      <c r="C136" s="27" t="str">
        <f t="shared" ca="1" si="77"/>
        <v>Firm Capacity for Embedded Generation (MVA)</v>
      </c>
      <c r="D136" s="27">
        <f t="shared" ca="1" si="79"/>
        <v>0</v>
      </c>
      <c r="E136" s="27">
        <f t="shared" ca="1" si="80"/>
        <v>0</v>
      </c>
      <c r="F136" s="27">
        <f t="shared" ca="1" si="81"/>
        <v>0</v>
      </c>
      <c r="G136" s="27">
        <f t="shared" ca="1" si="82"/>
        <v>0</v>
      </c>
      <c r="H136" s="27">
        <f t="shared" ca="1" si="83"/>
        <v>0</v>
      </c>
      <c r="I136" s="27">
        <f t="shared" ca="1" si="84"/>
        <v>0</v>
      </c>
      <c r="J136" s="27">
        <f t="shared" ca="1" si="85"/>
        <v>0</v>
      </c>
      <c r="K136" s="27">
        <f t="shared" ca="1" si="86"/>
        <v>0</v>
      </c>
      <c r="L136" s="27">
        <f t="shared" ca="1" si="87"/>
        <v>0</v>
      </c>
      <c r="M136" s="27">
        <f t="shared" ca="1" si="88"/>
        <v>0</v>
      </c>
      <c r="N136" s="19" t="s">
        <v>129</v>
      </c>
      <c r="O136" t="s">
        <v>470</v>
      </c>
      <c r="P136">
        <f t="shared" ca="1" si="78"/>
        <v>44</v>
      </c>
    </row>
    <row r="137" spans="1:16" x14ac:dyDescent="0.25">
      <c r="A137" s="26" t="str">
        <f t="shared" si="76"/>
        <v>Julia Creek (66/33kV)</v>
      </c>
      <c r="B137" s="27" t="s">
        <v>315</v>
      </c>
      <c r="C137" s="27" t="str">
        <f t="shared" ca="1" si="77"/>
        <v>Firm Capacity for Embedded Generation (MVA)</v>
      </c>
      <c r="D137" s="27">
        <f t="shared" ca="1" si="79"/>
        <v>0</v>
      </c>
      <c r="E137" s="27">
        <f t="shared" ca="1" si="80"/>
        <v>0</v>
      </c>
      <c r="F137" s="27">
        <f t="shared" ca="1" si="81"/>
        <v>0</v>
      </c>
      <c r="G137" s="27">
        <f t="shared" ca="1" si="82"/>
        <v>0</v>
      </c>
      <c r="H137" s="27">
        <f t="shared" ca="1" si="83"/>
        <v>0</v>
      </c>
      <c r="I137" s="27">
        <f t="shared" ca="1" si="84"/>
        <v>0</v>
      </c>
      <c r="J137" s="27">
        <f t="shared" ca="1" si="85"/>
        <v>0</v>
      </c>
      <c r="K137" s="27">
        <f t="shared" ca="1" si="86"/>
        <v>0</v>
      </c>
      <c r="L137" s="27">
        <f t="shared" ca="1" si="87"/>
        <v>0</v>
      </c>
      <c r="M137" s="27">
        <f t="shared" ca="1" si="88"/>
        <v>0</v>
      </c>
      <c r="N137" s="19" t="s">
        <v>128</v>
      </c>
      <c r="O137" t="s">
        <v>471</v>
      </c>
      <c r="P137">
        <f t="shared" ca="1" si="78"/>
        <v>44</v>
      </c>
    </row>
    <row r="138" spans="1:16" x14ac:dyDescent="0.25">
      <c r="A138" s="26" t="str">
        <f t="shared" si="76"/>
        <v>Kaimkillenbun (33/11kV)</v>
      </c>
      <c r="B138" s="27" t="s">
        <v>315</v>
      </c>
      <c r="C138" s="27" t="str">
        <f t="shared" ca="1" si="77"/>
        <v>Firm Capacity for Embedded Generation (MVA)</v>
      </c>
      <c r="D138" s="27">
        <f t="shared" ca="1" si="79"/>
        <v>1</v>
      </c>
      <c r="E138" s="27">
        <f t="shared" ca="1" si="80"/>
        <v>1</v>
      </c>
      <c r="F138" s="27">
        <f t="shared" ca="1" si="81"/>
        <v>1</v>
      </c>
      <c r="G138" s="27">
        <f t="shared" ca="1" si="82"/>
        <v>1</v>
      </c>
      <c r="H138" s="27">
        <f t="shared" ca="1" si="83"/>
        <v>1</v>
      </c>
      <c r="I138" s="27">
        <f t="shared" ca="1" si="84"/>
        <v>1</v>
      </c>
      <c r="J138" s="27">
        <f t="shared" ca="1" si="85"/>
        <v>1</v>
      </c>
      <c r="K138" s="27">
        <f t="shared" ca="1" si="86"/>
        <v>1</v>
      </c>
      <c r="L138" s="27">
        <f t="shared" ca="1" si="87"/>
        <v>1</v>
      </c>
      <c r="M138" s="27">
        <f t="shared" ca="1" si="88"/>
        <v>1</v>
      </c>
      <c r="N138" s="19" t="s">
        <v>130</v>
      </c>
      <c r="O138" t="s">
        <v>472</v>
      </c>
      <c r="P138">
        <f t="shared" ca="1" si="78"/>
        <v>44</v>
      </c>
    </row>
    <row r="139" spans="1:16" x14ac:dyDescent="0.25">
      <c r="A139" s="26" t="str">
        <f t="shared" si="76"/>
        <v>Kalamia (66/11kV)</v>
      </c>
      <c r="B139" s="27" t="s">
        <v>315</v>
      </c>
      <c r="C139" s="27" t="str">
        <f t="shared" ca="1" si="77"/>
        <v>Firm Capacity for Embedded Generation (MVA)</v>
      </c>
      <c r="D139" s="27">
        <f t="shared" ca="1" si="79"/>
        <v>0</v>
      </c>
      <c r="E139" s="27">
        <f t="shared" ca="1" si="80"/>
        <v>0</v>
      </c>
      <c r="F139" s="27">
        <f t="shared" ca="1" si="81"/>
        <v>0</v>
      </c>
      <c r="G139" s="27">
        <f t="shared" ca="1" si="82"/>
        <v>0</v>
      </c>
      <c r="H139" s="27">
        <f t="shared" ca="1" si="83"/>
        <v>0</v>
      </c>
      <c r="I139" s="27">
        <f t="shared" ca="1" si="84"/>
        <v>0</v>
      </c>
      <c r="J139" s="27">
        <f t="shared" ca="1" si="85"/>
        <v>0</v>
      </c>
      <c r="K139" s="27">
        <f t="shared" ca="1" si="86"/>
        <v>0</v>
      </c>
      <c r="L139" s="27">
        <f t="shared" ca="1" si="87"/>
        <v>0</v>
      </c>
      <c r="M139" s="27">
        <f t="shared" ca="1" si="88"/>
        <v>0</v>
      </c>
      <c r="N139" s="19" t="s">
        <v>131</v>
      </c>
      <c r="O139" t="s">
        <v>473</v>
      </c>
      <c r="P139">
        <f t="shared" ca="1" si="78"/>
        <v>44</v>
      </c>
    </row>
    <row r="140" spans="1:16" x14ac:dyDescent="0.25">
      <c r="A140" s="26" t="str">
        <f t="shared" si="76"/>
        <v>Kearneys Spring (110/11kV)</v>
      </c>
      <c r="B140" s="27" t="s">
        <v>315</v>
      </c>
      <c r="C140" s="27" t="str">
        <f t="shared" ca="1" si="77"/>
        <v>Firm Capacity for Embedded Generation (MVA)</v>
      </c>
      <c r="D140" s="27">
        <f t="shared" ca="1" si="79"/>
        <v>30</v>
      </c>
      <c r="E140" s="27">
        <f t="shared" ca="1" si="80"/>
        <v>30</v>
      </c>
      <c r="F140" s="27">
        <f t="shared" ca="1" si="81"/>
        <v>30</v>
      </c>
      <c r="G140" s="27">
        <f t="shared" ca="1" si="82"/>
        <v>30</v>
      </c>
      <c r="H140" s="27">
        <f t="shared" ca="1" si="83"/>
        <v>30</v>
      </c>
      <c r="I140" s="27">
        <f t="shared" ca="1" si="84"/>
        <v>30</v>
      </c>
      <c r="J140" s="27">
        <f t="shared" ca="1" si="85"/>
        <v>30</v>
      </c>
      <c r="K140" s="27">
        <f t="shared" ca="1" si="86"/>
        <v>30</v>
      </c>
      <c r="L140" s="27">
        <f t="shared" ca="1" si="87"/>
        <v>30</v>
      </c>
      <c r="M140" s="27">
        <f t="shared" ca="1" si="88"/>
        <v>30</v>
      </c>
      <c r="N140" s="19" t="s">
        <v>133</v>
      </c>
      <c r="O140" t="s">
        <v>474</v>
      </c>
      <c r="P140">
        <f t="shared" ca="1" si="78"/>
        <v>44</v>
      </c>
    </row>
    <row r="141" spans="1:16" x14ac:dyDescent="0.25">
      <c r="A141" s="26" t="str">
        <f t="shared" si="76"/>
        <v>Kelsey Creek East (66/11kV)</v>
      </c>
      <c r="B141" s="27" t="s">
        <v>315</v>
      </c>
      <c r="C141" s="27" t="str">
        <f t="shared" ca="1" si="77"/>
        <v>Firm Capacity for Embedded Generation (MVA)</v>
      </c>
      <c r="D141" s="27">
        <f t="shared" ca="1" si="79"/>
        <v>12.5</v>
      </c>
      <c r="E141" s="27">
        <f t="shared" ca="1" si="80"/>
        <v>12.5</v>
      </c>
      <c r="F141" s="27">
        <f t="shared" ca="1" si="81"/>
        <v>12.5</v>
      </c>
      <c r="G141" s="27">
        <f t="shared" ca="1" si="82"/>
        <v>12.5</v>
      </c>
      <c r="H141" s="27">
        <f t="shared" ca="1" si="83"/>
        <v>12.5</v>
      </c>
      <c r="I141" s="27">
        <f t="shared" ca="1" si="84"/>
        <v>12.5</v>
      </c>
      <c r="J141" s="27">
        <f t="shared" ca="1" si="85"/>
        <v>12.5</v>
      </c>
      <c r="K141" s="27">
        <f t="shared" ca="1" si="86"/>
        <v>12.5</v>
      </c>
      <c r="L141" s="27">
        <f t="shared" ca="1" si="87"/>
        <v>12.5</v>
      </c>
      <c r="M141" s="27">
        <f t="shared" ca="1" si="88"/>
        <v>12.5</v>
      </c>
      <c r="N141" s="19" t="s">
        <v>132</v>
      </c>
      <c r="O141" t="s">
        <v>475</v>
      </c>
      <c r="P141">
        <f t="shared" ca="1" si="78"/>
        <v>44</v>
      </c>
    </row>
    <row r="142" spans="1:16" x14ac:dyDescent="0.25">
      <c r="A142" s="26" t="str">
        <f t="shared" si="76"/>
        <v>Kidston (132/6.6kV)</v>
      </c>
      <c r="B142" s="27" t="s">
        <v>315</v>
      </c>
      <c r="C142" s="27" t="str">
        <f t="shared" ca="1" si="77"/>
        <v>Firm Capacity for Embedded Generation (MVA)</v>
      </c>
      <c r="D142" s="27">
        <f t="shared" ca="1" si="79"/>
        <v>20</v>
      </c>
      <c r="E142" s="27">
        <f t="shared" ca="1" si="80"/>
        <v>20</v>
      </c>
      <c r="F142" s="27">
        <f t="shared" ca="1" si="81"/>
        <v>20</v>
      </c>
      <c r="G142" s="27">
        <f t="shared" ca="1" si="82"/>
        <v>20</v>
      </c>
      <c r="H142" s="27">
        <f t="shared" ca="1" si="83"/>
        <v>20</v>
      </c>
      <c r="I142" s="27">
        <f t="shared" ca="1" si="84"/>
        <v>20</v>
      </c>
      <c r="J142" s="27">
        <f t="shared" ca="1" si="85"/>
        <v>20</v>
      </c>
      <c r="K142" s="27">
        <f t="shared" ca="1" si="86"/>
        <v>20</v>
      </c>
      <c r="L142" s="27">
        <f t="shared" ca="1" si="87"/>
        <v>20</v>
      </c>
      <c r="M142" s="27">
        <f t="shared" ca="1" si="88"/>
        <v>20</v>
      </c>
      <c r="N142" s="19" t="s">
        <v>134</v>
      </c>
      <c r="O142" t="s">
        <v>476</v>
      </c>
      <c r="P142">
        <f t="shared" ca="1" si="78"/>
        <v>44</v>
      </c>
    </row>
    <row r="143" spans="1:16" x14ac:dyDescent="0.25">
      <c r="A143" s="26" t="str">
        <f t="shared" si="76"/>
        <v>Kilkivan BSP (132/66kV)</v>
      </c>
      <c r="B143" s="27" t="s">
        <v>338</v>
      </c>
      <c r="C143" s="27" t="str">
        <f t="shared" ca="1" si="77"/>
        <v>Firm Capacity for Embedded Generation (MVA)</v>
      </c>
      <c r="D143" s="27">
        <f ca="1">INDIRECT($N143&amp;"!"&amp;"I"&amp;$P143)</f>
        <v>15</v>
      </c>
      <c r="E143" s="27">
        <f ca="1">INDIRECT($N143&amp;"!"&amp;"K"&amp;$P143)</f>
        <v>15</v>
      </c>
      <c r="F143" s="27">
        <f ca="1">INDIRECT($N143&amp;"!"&amp;"M"&amp;$P143)</f>
        <v>15</v>
      </c>
      <c r="G143" s="27">
        <f ca="1">INDIRECT($N143&amp;"!"&amp;"O"&amp;$P143)</f>
        <v>15</v>
      </c>
      <c r="H143" s="27">
        <f ca="1">INDIRECT($N143&amp;"!"&amp;"R"&amp;$P143)</f>
        <v>15</v>
      </c>
      <c r="I143" s="27">
        <f ca="1">INDIRECT($N143&amp;"!"&amp;"T"&amp;$P143)</f>
        <v>15</v>
      </c>
      <c r="J143" s="27">
        <f ca="1">INDIRECT($N143&amp;"!"&amp;"V"&amp;$P143)</f>
        <v>15</v>
      </c>
      <c r="K143" s="27">
        <f ca="1">INDIRECT($N143&amp;"!"&amp;"AA"&amp;$P143)</f>
        <v>15</v>
      </c>
      <c r="L143" s="27">
        <f ca="1">INDIRECT($N143&amp;"!"&amp;"AB"&amp;$P143)</f>
        <v>15</v>
      </c>
      <c r="M143" s="27">
        <f ca="1">INDIRECT($N143&amp;"!"&amp;"AE"&amp;$P143)</f>
        <v>15</v>
      </c>
      <c r="N143" s="19" t="s">
        <v>135</v>
      </c>
      <c r="O143" t="s">
        <v>477</v>
      </c>
      <c r="P143">
        <f t="shared" ca="1" si="78"/>
        <v>42</v>
      </c>
    </row>
    <row r="144" spans="1:16" x14ac:dyDescent="0.25">
      <c r="A144" s="26" t="str">
        <f t="shared" si="76"/>
        <v>Kilkivan Town (66/11kV)</v>
      </c>
      <c r="B144" s="27" t="s">
        <v>315</v>
      </c>
      <c r="C144" s="27" t="str">
        <f t="shared" ca="1" si="77"/>
        <v>Firm Capacity for Embedded Generation (MVA)</v>
      </c>
      <c r="D144" s="27">
        <f t="shared" ref="D144:D151" ca="1" si="89">INDIRECT($N144&amp;"!"&amp;"J"&amp;$P144)</f>
        <v>0.4</v>
      </c>
      <c r="E144" s="27">
        <f t="shared" ref="E144:E151" ca="1" si="90">INDIRECT($N144&amp;"!"&amp;"L"&amp;$P144)</f>
        <v>0.4</v>
      </c>
      <c r="F144" s="27">
        <f t="shared" ref="F144:F151" ca="1" si="91">INDIRECT($N144&amp;"!"&amp;"N"&amp;$P144)</f>
        <v>0.4</v>
      </c>
      <c r="G144" s="27">
        <f t="shared" ref="G144:G151" ca="1" si="92">INDIRECT($N144&amp;"!"&amp;"P"&amp;$P144)</f>
        <v>0.4</v>
      </c>
      <c r="H144" s="27">
        <f t="shared" ref="H144:H151" ca="1" si="93">INDIRECT($N144&amp;"!"&amp;"S"&amp;$P144)</f>
        <v>0.4</v>
      </c>
      <c r="I144" s="27">
        <f t="shared" ref="I144:I151" ca="1" si="94">INDIRECT($N144&amp;"!"&amp;"U"&amp;$P144)</f>
        <v>0.4</v>
      </c>
      <c r="J144" s="27">
        <f t="shared" ref="J144:J151" ca="1" si="95">INDIRECT($N144&amp;"!"&amp;"W"&amp;$P144)</f>
        <v>0.4</v>
      </c>
      <c r="K144" s="27">
        <f t="shared" ref="K144:K151" ca="1" si="96">INDIRECT($N144&amp;"!"&amp;"AB"&amp;$P144)</f>
        <v>0.4</v>
      </c>
      <c r="L144" s="27">
        <f t="shared" ref="L144:L151" ca="1" si="97">INDIRECT($N144&amp;"!"&amp;"AC"&amp;$P144)</f>
        <v>0.4</v>
      </c>
      <c r="M144" s="27">
        <f t="shared" ref="M144:M151" ca="1" si="98">INDIRECT($N144&amp;"!"&amp;"AF"&amp;$P144)</f>
        <v>0.4</v>
      </c>
      <c r="N144" s="19" t="s">
        <v>139</v>
      </c>
      <c r="O144" t="s">
        <v>478</v>
      </c>
      <c r="P144">
        <f t="shared" ca="1" si="78"/>
        <v>44</v>
      </c>
    </row>
    <row r="145" spans="1:16" x14ac:dyDescent="0.25">
      <c r="A145" s="26" t="str">
        <f t="shared" si="76"/>
        <v>Killarney (33/11kV)</v>
      </c>
      <c r="B145" s="27" t="s">
        <v>315</v>
      </c>
      <c r="C145" s="27" t="str">
        <f t="shared" ca="1" si="77"/>
        <v>Firm Capacity for Embedded Generation (MVA)</v>
      </c>
      <c r="D145" s="27">
        <f t="shared" ca="1" si="89"/>
        <v>3</v>
      </c>
      <c r="E145" s="27">
        <f t="shared" ca="1" si="90"/>
        <v>3</v>
      </c>
      <c r="F145" s="27">
        <f t="shared" ca="1" si="91"/>
        <v>3</v>
      </c>
      <c r="G145" s="27">
        <f t="shared" ca="1" si="92"/>
        <v>3</v>
      </c>
      <c r="H145" s="27">
        <f t="shared" ca="1" si="93"/>
        <v>3</v>
      </c>
      <c r="I145" s="27">
        <f t="shared" ca="1" si="94"/>
        <v>3</v>
      </c>
      <c r="J145" s="27">
        <f t="shared" ca="1" si="95"/>
        <v>3</v>
      </c>
      <c r="K145" s="27">
        <f t="shared" ca="1" si="96"/>
        <v>3</v>
      </c>
      <c r="L145" s="27">
        <f t="shared" ca="1" si="97"/>
        <v>3</v>
      </c>
      <c r="M145" s="27">
        <f t="shared" ca="1" si="98"/>
        <v>3</v>
      </c>
      <c r="N145" s="19" t="s">
        <v>136</v>
      </c>
      <c r="O145" t="s">
        <v>479</v>
      </c>
      <c r="P145">
        <f t="shared" ca="1" si="78"/>
        <v>44</v>
      </c>
    </row>
    <row r="146" spans="1:16" x14ac:dyDescent="0.25">
      <c r="A146" s="26" t="str">
        <f t="shared" si="76"/>
        <v>Kingaroy (66/11kV)</v>
      </c>
      <c r="B146" s="27" t="s">
        <v>315</v>
      </c>
      <c r="C146" s="27" t="str">
        <f t="shared" ca="1" si="77"/>
        <v>Firm Capacity for Embedded Generation (MVA)</v>
      </c>
      <c r="D146" s="27">
        <f t="shared" ca="1" si="89"/>
        <v>20</v>
      </c>
      <c r="E146" s="27">
        <f t="shared" ca="1" si="90"/>
        <v>20</v>
      </c>
      <c r="F146" s="27">
        <f t="shared" ca="1" si="91"/>
        <v>20</v>
      </c>
      <c r="G146" s="27">
        <f t="shared" ca="1" si="92"/>
        <v>20</v>
      </c>
      <c r="H146" s="27">
        <f t="shared" ca="1" si="93"/>
        <v>20</v>
      </c>
      <c r="I146" s="27">
        <f t="shared" ca="1" si="94"/>
        <v>20</v>
      </c>
      <c r="J146" s="27">
        <f t="shared" ca="1" si="95"/>
        <v>20</v>
      </c>
      <c r="K146" s="27">
        <f t="shared" ca="1" si="96"/>
        <v>20</v>
      </c>
      <c r="L146" s="27">
        <f t="shared" ca="1" si="97"/>
        <v>20</v>
      </c>
      <c r="M146" s="27">
        <f t="shared" ca="1" si="98"/>
        <v>20</v>
      </c>
      <c r="N146" s="19" t="s">
        <v>137</v>
      </c>
      <c r="O146" t="s">
        <v>480</v>
      </c>
      <c r="P146">
        <f t="shared" ca="1" si="78"/>
        <v>44</v>
      </c>
    </row>
    <row r="147" spans="1:16" x14ac:dyDescent="0.25">
      <c r="A147" s="26" t="str">
        <f t="shared" si="76"/>
        <v>Kirknie (66/11kV)</v>
      </c>
      <c r="B147" s="27" t="s">
        <v>315</v>
      </c>
      <c r="C147" s="27" t="str">
        <f t="shared" ca="1" si="77"/>
        <v>Firm Capacity for Embedded Generation (MVA)</v>
      </c>
      <c r="D147" s="27">
        <f t="shared" ca="1" si="89"/>
        <v>0</v>
      </c>
      <c r="E147" s="27">
        <f t="shared" ca="1" si="90"/>
        <v>0</v>
      </c>
      <c r="F147" s="27">
        <f t="shared" ca="1" si="91"/>
        <v>0</v>
      </c>
      <c r="G147" s="27">
        <f t="shared" ca="1" si="92"/>
        <v>0</v>
      </c>
      <c r="H147" s="27">
        <f t="shared" ca="1" si="93"/>
        <v>0</v>
      </c>
      <c r="I147" s="27">
        <f t="shared" ca="1" si="94"/>
        <v>0</v>
      </c>
      <c r="J147" s="27">
        <f t="shared" ca="1" si="95"/>
        <v>0</v>
      </c>
      <c r="K147" s="27">
        <f t="shared" ca="1" si="96"/>
        <v>0</v>
      </c>
      <c r="L147" s="27">
        <f t="shared" ca="1" si="97"/>
        <v>0</v>
      </c>
      <c r="M147" s="27">
        <f t="shared" ca="1" si="98"/>
        <v>0</v>
      </c>
      <c r="N147" s="19" t="s">
        <v>138</v>
      </c>
      <c r="O147" t="s">
        <v>481</v>
      </c>
      <c r="P147">
        <f t="shared" ca="1" si="78"/>
        <v>44</v>
      </c>
    </row>
    <row r="148" spans="1:16" x14ac:dyDescent="0.25">
      <c r="A148" s="26" t="str">
        <f t="shared" si="76"/>
        <v>Kogan Creek (33/11kV)</v>
      </c>
      <c r="B148" s="27" t="s">
        <v>315</v>
      </c>
      <c r="C148" s="27" t="str">
        <f t="shared" ca="1" si="77"/>
        <v>Firm Capacity for Embedded Generation (MVA)</v>
      </c>
      <c r="D148" s="27">
        <f t="shared" ca="1" si="89"/>
        <v>0</v>
      </c>
      <c r="E148" s="27">
        <f t="shared" ca="1" si="90"/>
        <v>0</v>
      </c>
      <c r="F148" s="27">
        <f t="shared" ca="1" si="91"/>
        <v>0</v>
      </c>
      <c r="G148" s="27">
        <f t="shared" ca="1" si="92"/>
        <v>0</v>
      </c>
      <c r="H148" s="27">
        <f t="shared" ca="1" si="93"/>
        <v>0</v>
      </c>
      <c r="I148" s="27">
        <f t="shared" ca="1" si="94"/>
        <v>0</v>
      </c>
      <c r="J148" s="27">
        <f t="shared" ca="1" si="95"/>
        <v>0</v>
      </c>
      <c r="K148" s="27">
        <f t="shared" ca="1" si="96"/>
        <v>0</v>
      </c>
      <c r="L148" s="27">
        <f t="shared" ca="1" si="97"/>
        <v>0</v>
      </c>
      <c r="M148" s="27">
        <f t="shared" ca="1" si="98"/>
        <v>0</v>
      </c>
      <c r="N148" s="19" t="s">
        <v>140</v>
      </c>
      <c r="O148" t="s">
        <v>482</v>
      </c>
      <c r="P148">
        <f t="shared" ca="1" si="78"/>
        <v>44</v>
      </c>
    </row>
    <row r="149" spans="1:16" x14ac:dyDescent="0.25">
      <c r="A149" s="26" t="str">
        <f t="shared" si="76"/>
        <v>Koumala (33/11kV)</v>
      </c>
      <c r="B149" s="27" t="s">
        <v>315</v>
      </c>
      <c r="C149" s="27" t="str">
        <f t="shared" ca="1" si="77"/>
        <v>Firm Capacity for Embedded Generation (MVA)</v>
      </c>
      <c r="D149" s="27">
        <f t="shared" ca="1" si="89"/>
        <v>0</v>
      </c>
      <c r="E149" s="27">
        <f t="shared" ca="1" si="90"/>
        <v>0</v>
      </c>
      <c r="F149" s="27">
        <f t="shared" ca="1" si="91"/>
        <v>0</v>
      </c>
      <c r="G149" s="27">
        <f t="shared" ca="1" si="92"/>
        <v>0</v>
      </c>
      <c r="H149" s="27">
        <f t="shared" ca="1" si="93"/>
        <v>0</v>
      </c>
      <c r="I149" s="27">
        <f t="shared" ca="1" si="94"/>
        <v>0</v>
      </c>
      <c r="J149" s="27">
        <f t="shared" ca="1" si="95"/>
        <v>0</v>
      </c>
      <c r="K149" s="27">
        <f t="shared" ca="1" si="96"/>
        <v>0</v>
      </c>
      <c r="L149" s="27">
        <f t="shared" ca="1" si="97"/>
        <v>0</v>
      </c>
      <c r="M149" s="27">
        <f t="shared" ca="1" si="98"/>
        <v>0</v>
      </c>
      <c r="N149" s="19" t="s">
        <v>141</v>
      </c>
      <c r="O149" t="s">
        <v>483</v>
      </c>
      <c r="P149">
        <f t="shared" ca="1" si="78"/>
        <v>44</v>
      </c>
    </row>
    <row r="150" spans="1:16" x14ac:dyDescent="0.25">
      <c r="A150" s="26" t="str">
        <f t="shared" si="76"/>
        <v>Laguna Quays (66/11kV)</v>
      </c>
      <c r="B150" s="27" t="s">
        <v>315</v>
      </c>
      <c r="C150" s="27" t="str">
        <f t="shared" ca="1" si="77"/>
        <v>Firm Capacity for Embedded Generation (MVA)</v>
      </c>
      <c r="D150" s="27">
        <f t="shared" ca="1" si="89"/>
        <v>7.5</v>
      </c>
      <c r="E150" s="27">
        <f t="shared" ca="1" si="90"/>
        <v>7.5</v>
      </c>
      <c r="F150" s="27">
        <f t="shared" ca="1" si="91"/>
        <v>7.5</v>
      </c>
      <c r="G150" s="27">
        <f t="shared" ca="1" si="92"/>
        <v>7.5</v>
      </c>
      <c r="H150" s="27">
        <f t="shared" ca="1" si="93"/>
        <v>7.5</v>
      </c>
      <c r="I150" s="27">
        <f t="shared" ca="1" si="94"/>
        <v>7.5</v>
      </c>
      <c r="J150" s="27">
        <f t="shared" ca="1" si="95"/>
        <v>7.5</v>
      </c>
      <c r="K150" s="27">
        <f t="shared" ca="1" si="96"/>
        <v>7.5</v>
      </c>
      <c r="L150" s="27">
        <f t="shared" ca="1" si="97"/>
        <v>7.5</v>
      </c>
      <c r="M150" s="27">
        <f t="shared" ca="1" si="98"/>
        <v>7.5</v>
      </c>
      <c r="N150" s="19" t="s">
        <v>145</v>
      </c>
      <c r="O150" t="s">
        <v>484</v>
      </c>
      <c r="P150">
        <f t="shared" ca="1" si="78"/>
        <v>44</v>
      </c>
    </row>
    <row r="151" spans="1:16" x14ac:dyDescent="0.25">
      <c r="A151" s="26" t="str">
        <f t="shared" si="76"/>
        <v>Lakeland (66/22kV)</v>
      </c>
      <c r="B151" s="27" t="s">
        <v>315</v>
      </c>
      <c r="C151" s="27" t="str">
        <f t="shared" ca="1" si="77"/>
        <v>Firm Capacity for Embedded Generation (MVA)</v>
      </c>
      <c r="D151" s="27">
        <f t="shared" ca="1" si="89"/>
        <v>15</v>
      </c>
      <c r="E151" s="27">
        <f t="shared" ca="1" si="90"/>
        <v>15</v>
      </c>
      <c r="F151" s="27">
        <f t="shared" ca="1" si="91"/>
        <v>15</v>
      </c>
      <c r="G151" s="27">
        <f t="shared" ca="1" si="92"/>
        <v>15</v>
      </c>
      <c r="H151" s="27">
        <f t="shared" ca="1" si="93"/>
        <v>15</v>
      </c>
      <c r="I151" s="27">
        <f t="shared" ca="1" si="94"/>
        <v>15</v>
      </c>
      <c r="J151" s="27">
        <f t="shared" ca="1" si="95"/>
        <v>15</v>
      </c>
      <c r="K151" s="27">
        <f t="shared" ca="1" si="96"/>
        <v>15</v>
      </c>
      <c r="L151" s="27">
        <f t="shared" ca="1" si="97"/>
        <v>15</v>
      </c>
      <c r="M151" s="27">
        <f t="shared" ca="1" si="98"/>
        <v>15</v>
      </c>
      <c r="N151" s="19" t="s">
        <v>143</v>
      </c>
      <c r="O151" t="s">
        <v>485</v>
      </c>
      <c r="P151">
        <f t="shared" ca="1" si="78"/>
        <v>44</v>
      </c>
    </row>
    <row r="152" spans="1:16" x14ac:dyDescent="0.25">
      <c r="A152" s="26" t="str">
        <f t="shared" si="76"/>
        <v>Lakeland BSP (132/66kV)</v>
      </c>
      <c r="B152" s="27" t="s">
        <v>338</v>
      </c>
      <c r="C152" s="27" t="str">
        <f t="shared" ca="1" si="77"/>
        <v>Firm Capacity for Embedded Generation (MVA)</v>
      </c>
      <c r="D152" s="27">
        <f ca="1">INDIRECT($N152&amp;"!"&amp;"I"&amp;$P152)</f>
        <v>15</v>
      </c>
      <c r="E152" s="27">
        <f ca="1">INDIRECT($N152&amp;"!"&amp;"K"&amp;$P152)</f>
        <v>15</v>
      </c>
      <c r="F152" s="27">
        <f ca="1">INDIRECT($N152&amp;"!"&amp;"M"&amp;$P152)</f>
        <v>15</v>
      </c>
      <c r="G152" s="27">
        <f ca="1">INDIRECT($N152&amp;"!"&amp;"O"&amp;$P152)</f>
        <v>15</v>
      </c>
      <c r="H152" s="27">
        <f ca="1">INDIRECT($N152&amp;"!"&amp;"R"&amp;$P152)</f>
        <v>15</v>
      </c>
      <c r="I152" s="27">
        <f ca="1">INDIRECT($N152&amp;"!"&amp;"T"&amp;$P152)</f>
        <v>15</v>
      </c>
      <c r="J152" s="27">
        <f ca="1">INDIRECT($N152&amp;"!"&amp;"V"&amp;$P152)</f>
        <v>15</v>
      </c>
      <c r="K152" s="27">
        <f ca="1">INDIRECT($N152&amp;"!"&amp;"AA"&amp;$P152)</f>
        <v>15</v>
      </c>
      <c r="L152" s="27">
        <f ca="1">INDIRECT($N152&amp;"!"&amp;"AB"&amp;$P152)</f>
        <v>15</v>
      </c>
      <c r="M152" s="27">
        <f ca="1">INDIRECT($N152&amp;"!"&amp;"AE"&amp;$P152)</f>
        <v>15</v>
      </c>
      <c r="N152" s="19" t="s">
        <v>265</v>
      </c>
      <c r="O152" t="s">
        <v>486</v>
      </c>
      <c r="P152">
        <f t="shared" ca="1" si="78"/>
        <v>42</v>
      </c>
    </row>
    <row r="153" spans="1:16" x14ac:dyDescent="0.25">
      <c r="A153" s="26" t="str">
        <f t="shared" si="76"/>
        <v>Lakes Creek (66/11kV)</v>
      </c>
      <c r="B153" s="27" t="s">
        <v>315</v>
      </c>
      <c r="C153" s="27" t="str">
        <f t="shared" ca="1" si="77"/>
        <v>Firm Capacity for Embedded Generation (MVA)</v>
      </c>
      <c r="D153" s="27">
        <f ca="1">INDIRECT($N153&amp;"!"&amp;"J"&amp;$P153)</f>
        <v>16</v>
      </c>
      <c r="E153" s="27">
        <f ca="1">INDIRECT($N153&amp;"!"&amp;"L"&amp;$P153)</f>
        <v>16</v>
      </c>
      <c r="F153" s="27">
        <f ca="1">INDIRECT($N153&amp;"!"&amp;"N"&amp;$P153)</f>
        <v>16</v>
      </c>
      <c r="G153" s="27">
        <f ca="1">INDIRECT($N153&amp;"!"&amp;"P"&amp;$P153)</f>
        <v>16</v>
      </c>
      <c r="H153" s="27">
        <f ca="1">INDIRECT($N153&amp;"!"&amp;"S"&amp;$P153)</f>
        <v>16</v>
      </c>
      <c r="I153" s="27">
        <f ca="1">INDIRECT($N153&amp;"!"&amp;"U"&amp;$P153)</f>
        <v>16</v>
      </c>
      <c r="J153" s="27">
        <f ca="1">INDIRECT($N153&amp;"!"&amp;"W"&amp;$P153)</f>
        <v>16</v>
      </c>
      <c r="K153" s="27">
        <f ca="1">INDIRECT($N153&amp;"!"&amp;"AB"&amp;$P153)</f>
        <v>16</v>
      </c>
      <c r="L153" s="27">
        <f ca="1">INDIRECT($N153&amp;"!"&amp;"AC"&amp;$P153)</f>
        <v>16</v>
      </c>
      <c r="M153" s="27">
        <f ca="1">INDIRECT($N153&amp;"!"&amp;"AF"&amp;$P153)</f>
        <v>16</v>
      </c>
      <c r="N153" s="19" t="s">
        <v>142</v>
      </c>
      <c r="O153" t="s">
        <v>487</v>
      </c>
      <c r="P153">
        <f t="shared" ca="1" si="78"/>
        <v>44</v>
      </c>
    </row>
    <row r="154" spans="1:16" x14ac:dyDescent="0.25">
      <c r="A154" s="26" t="str">
        <f t="shared" si="76"/>
        <v>Lannercost (66/11kV)</v>
      </c>
      <c r="B154" s="27" t="s">
        <v>315</v>
      </c>
      <c r="C154" s="27" t="str">
        <f t="shared" ca="1" si="77"/>
        <v>Firm Capacity for Embedded Generation (MVA)</v>
      </c>
      <c r="D154" s="27">
        <f ca="1">INDIRECT($N154&amp;"!"&amp;"J"&amp;$P154)</f>
        <v>0</v>
      </c>
      <c r="E154" s="27">
        <f ca="1">INDIRECT($N154&amp;"!"&amp;"L"&amp;$P154)</f>
        <v>0</v>
      </c>
      <c r="F154" s="27">
        <f ca="1">INDIRECT($N154&amp;"!"&amp;"N"&amp;$P154)</f>
        <v>0</v>
      </c>
      <c r="G154" s="27">
        <f ca="1">INDIRECT($N154&amp;"!"&amp;"P"&amp;$P154)</f>
        <v>0</v>
      </c>
      <c r="H154" s="27">
        <f ca="1">INDIRECT($N154&amp;"!"&amp;"S"&amp;$P154)</f>
        <v>0</v>
      </c>
      <c r="I154" s="27">
        <f ca="1">INDIRECT($N154&amp;"!"&amp;"U"&amp;$P154)</f>
        <v>0</v>
      </c>
      <c r="J154" s="27">
        <f ca="1">INDIRECT($N154&amp;"!"&amp;"W"&amp;$P154)</f>
        <v>0</v>
      </c>
      <c r="K154" s="27">
        <f ca="1">INDIRECT($N154&amp;"!"&amp;"AB"&amp;$P154)</f>
        <v>0</v>
      </c>
      <c r="L154" s="27">
        <f ca="1">INDIRECT($N154&amp;"!"&amp;"AC"&amp;$P154)</f>
        <v>0</v>
      </c>
      <c r="M154" s="27">
        <f ca="1">INDIRECT($N154&amp;"!"&amp;"AF"&amp;$P154)</f>
        <v>0</v>
      </c>
      <c r="N154" s="19" t="s">
        <v>144</v>
      </c>
      <c r="O154" t="s">
        <v>488</v>
      </c>
      <c r="P154">
        <f t="shared" ca="1" si="78"/>
        <v>44</v>
      </c>
    </row>
    <row r="155" spans="1:16" x14ac:dyDescent="0.25">
      <c r="A155" s="26" t="str">
        <f t="shared" si="76"/>
        <v>Littlemore (66/11kV)</v>
      </c>
      <c r="B155" s="27" t="s">
        <v>315</v>
      </c>
      <c r="C155" s="27" t="str">
        <f t="shared" ca="1" si="77"/>
        <v>Firm Capacity for Embedded Generation (MVA)</v>
      </c>
      <c r="D155" s="27">
        <f ca="1">INDIRECT($N155&amp;"!"&amp;"J"&amp;$P155)</f>
        <v>1</v>
      </c>
      <c r="E155" s="27">
        <f ca="1">INDIRECT($N155&amp;"!"&amp;"L"&amp;$P155)</f>
        <v>1</v>
      </c>
      <c r="F155" s="27">
        <f ca="1">INDIRECT($N155&amp;"!"&amp;"N"&amp;$P155)</f>
        <v>1</v>
      </c>
      <c r="G155" s="27">
        <f ca="1">INDIRECT($N155&amp;"!"&amp;"P"&amp;$P155)</f>
        <v>1</v>
      </c>
      <c r="H155" s="27">
        <f ca="1">INDIRECT($N155&amp;"!"&amp;"S"&amp;$P155)</f>
        <v>1</v>
      </c>
      <c r="I155" s="27">
        <f ca="1">INDIRECT($N155&amp;"!"&amp;"U"&amp;$P155)</f>
        <v>1</v>
      </c>
      <c r="J155" s="27">
        <f ca="1">INDIRECT($N155&amp;"!"&amp;"W"&amp;$P155)</f>
        <v>1</v>
      </c>
      <c r="K155" s="27">
        <f ca="1">INDIRECT($N155&amp;"!"&amp;"AB"&amp;$P155)</f>
        <v>1</v>
      </c>
      <c r="L155" s="27">
        <f ca="1">INDIRECT($N155&amp;"!"&amp;"AC"&amp;$P155)</f>
        <v>1</v>
      </c>
      <c r="M155" s="27">
        <f ca="1">INDIRECT($N155&amp;"!"&amp;"AF"&amp;$P155)</f>
        <v>1</v>
      </c>
      <c r="N155" s="19" t="s">
        <v>147</v>
      </c>
      <c r="O155" t="s">
        <v>489</v>
      </c>
      <c r="P155">
        <f t="shared" ca="1" si="78"/>
        <v>44</v>
      </c>
    </row>
    <row r="156" spans="1:16" x14ac:dyDescent="0.25">
      <c r="A156" s="26" t="str">
        <f t="shared" si="76"/>
        <v>Longreach (66/22kV)</v>
      </c>
      <c r="B156" s="27" t="s">
        <v>315</v>
      </c>
      <c r="C156" s="27" t="str">
        <f t="shared" ca="1" si="77"/>
        <v>Firm Capacity for Embedded Generation (MVA)</v>
      </c>
      <c r="D156" s="27">
        <f ca="1">INDIRECT($N156&amp;"!"&amp;"J"&amp;$P156)</f>
        <v>8</v>
      </c>
      <c r="E156" s="27">
        <f ca="1">INDIRECT($N156&amp;"!"&amp;"L"&amp;$P156)</f>
        <v>8</v>
      </c>
      <c r="F156" s="27">
        <f ca="1">INDIRECT($N156&amp;"!"&amp;"N"&amp;$P156)</f>
        <v>8</v>
      </c>
      <c r="G156" s="27">
        <f ca="1">INDIRECT($N156&amp;"!"&amp;"P"&amp;$P156)</f>
        <v>8</v>
      </c>
      <c r="H156" s="27">
        <f ca="1">INDIRECT($N156&amp;"!"&amp;"S"&amp;$P156)</f>
        <v>8</v>
      </c>
      <c r="I156" s="27">
        <f ca="1">INDIRECT($N156&amp;"!"&amp;"U"&amp;$P156)</f>
        <v>8</v>
      </c>
      <c r="J156" s="27">
        <f ca="1">INDIRECT($N156&amp;"!"&amp;"W"&amp;$P156)</f>
        <v>8</v>
      </c>
      <c r="K156" s="27">
        <f ca="1">INDIRECT($N156&amp;"!"&amp;"AB"&amp;$P156)</f>
        <v>8</v>
      </c>
      <c r="L156" s="27">
        <f ca="1">INDIRECT($N156&amp;"!"&amp;"AC"&amp;$P156)</f>
        <v>8</v>
      </c>
      <c r="M156" s="27">
        <f ca="1">INDIRECT($N156&amp;"!"&amp;"AF"&amp;$P156)</f>
        <v>8</v>
      </c>
      <c r="N156" s="19" t="s">
        <v>149</v>
      </c>
      <c r="O156" t="s">
        <v>490</v>
      </c>
      <c r="P156">
        <f t="shared" ca="1" si="78"/>
        <v>44</v>
      </c>
    </row>
    <row r="157" spans="1:16" x14ac:dyDescent="0.25">
      <c r="A157" s="26" t="str">
        <f t="shared" si="76"/>
        <v>Louisa Creek (33/11kV)</v>
      </c>
      <c r="B157" s="27" t="s">
        <v>315</v>
      </c>
      <c r="C157" s="27" t="str">
        <f t="shared" ca="1" si="77"/>
        <v>Firm Capacity for Embedded Generation (MVA)</v>
      </c>
      <c r="D157" s="27">
        <f ca="1">INDIRECT($N157&amp;"!"&amp;"J"&amp;$P157)</f>
        <v>0</v>
      </c>
      <c r="E157" s="27">
        <f ca="1">INDIRECT($N157&amp;"!"&amp;"L"&amp;$P157)</f>
        <v>0</v>
      </c>
      <c r="F157" s="27">
        <f ca="1">INDIRECT($N157&amp;"!"&amp;"N"&amp;$P157)</f>
        <v>0</v>
      </c>
      <c r="G157" s="27">
        <f ca="1">INDIRECT($N157&amp;"!"&amp;"P"&amp;$P157)</f>
        <v>0</v>
      </c>
      <c r="H157" s="27">
        <f ca="1">INDIRECT($N157&amp;"!"&amp;"S"&amp;$P157)</f>
        <v>0</v>
      </c>
      <c r="I157" s="27">
        <f ca="1">INDIRECT($N157&amp;"!"&amp;"U"&amp;$P157)</f>
        <v>0</v>
      </c>
      <c r="J157" s="27">
        <f ca="1">INDIRECT($N157&amp;"!"&amp;"W"&amp;$P157)</f>
        <v>0</v>
      </c>
      <c r="K157" s="27">
        <f ca="1">INDIRECT($N157&amp;"!"&amp;"AB"&amp;$P157)</f>
        <v>0</v>
      </c>
      <c r="L157" s="27">
        <f ca="1">INDIRECT($N157&amp;"!"&amp;"AC"&amp;$P157)</f>
        <v>0</v>
      </c>
      <c r="M157" s="27">
        <f ca="1">INDIRECT($N157&amp;"!"&amp;"AF"&amp;$P157)</f>
        <v>0</v>
      </c>
      <c r="N157" s="19" t="s">
        <v>148</v>
      </c>
      <c r="O157" t="s">
        <v>491</v>
      </c>
      <c r="P157">
        <f t="shared" ca="1" si="78"/>
        <v>44</v>
      </c>
    </row>
    <row r="158" spans="1:16" x14ac:dyDescent="0.25">
      <c r="A158" s="26" t="str">
        <f t="shared" si="76"/>
        <v>Louisa Creek BSP (132/33kV)</v>
      </c>
      <c r="B158" s="27" t="s">
        <v>338</v>
      </c>
      <c r="C158" s="27" t="str">
        <f t="shared" ca="1" si="77"/>
        <v>Firm Capacity for Embedded Generation (MVA)</v>
      </c>
      <c r="D158" s="27">
        <f ca="1">INDIRECT($N158&amp;"!"&amp;"I"&amp;$P158)</f>
        <v>60</v>
      </c>
      <c r="E158" s="27">
        <f ca="1">INDIRECT($N158&amp;"!"&amp;"K"&amp;$P158)</f>
        <v>60</v>
      </c>
      <c r="F158" s="27">
        <f ca="1">INDIRECT($N158&amp;"!"&amp;"M"&amp;$P158)</f>
        <v>60</v>
      </c>
      <c r="G158" s="27">
        <f ca="1">INDIRECT($N158&amp;"!"&amp;"O"&amp;$P158)</f>
        <v>60</v>
      </c>
      <c r="H158" s="27">
        <f ca="1">INDIRECT($N158&amp;"!"&amp;"R"&amp;$P158)</f>
        <v>60</v>
      </c>
      <c r="I158" s="27">
        <f ca="1">INDIRECT($N158&amp;"!"&amp;"T"&amp;$P158)</f>
        <v>60</v>
      </c>
      <c r="J158" s="27">
        <f ca="1">INDIRECT($N158&amp;"!"&amp;"V"&amp;$P158)</f>
        <v>60</v>
      </c>
      <c r="K158" s="27">
        <f ca="1">INDIRECT($N158&amp;"!"&amp;"AA"&amp;$P158)</f>
        <v>60</v>
      </c>
      <c r="L158" s="27">
        <f ca="1">INDIRECT($N158&amp;"!"&amp;"AB"&amp;$P158)</f>
        <v>60</v>
      </c>
      <c r="M158" s="27">
        <f ca="1">INDIRECT($N158&amp;"!"&amp;"AE"&amp;$P158)</f>
        <v>60</v>
      </c>
      <c r="N158" s="19" t="s">
        <v>268</v>
      </c>
      <c r="O158" t="s">
        <v>492</v>
      </c>
      <c r="P158">
        <f t="shared" ca="1" si="78"/>
        <v>42</v>
      </c>
    </row>
    <row r="159" spans="1:16" x14ac:dyDescent="0.25">
      <c r="A159" s="26" t="str">
        <f t="shared" si="76"/>
        <v>Lucinda (66/11kV)</v>
      </c>
      <c r="B159" s="27" t="s">
        <v>315</v>
      </c>
      <c r="C159" s="27" t="str">
        <f t="shared" ca="1" si="77"/>
        <v>Firm Capacity for Embedded Generation (MVA)</v>
      </c>
      <c r="D159" s="27">
        <f t="shared" ref="D159:D166" ca="1" si="99">INDIRECT($N159&amp;"!"&amp;"J"&amp;$P159)</f>
        <v>0</v>
      </c>
      <c r="E159" s="27">
        <f t="shared" ref="E159:E166" ca="1" si="100">INDIRECT($N159&amp;"!"&amp;"L"&amp;$P159)</f>
        <v>0</v>
      </c>
      <c r="F159" s="27">
        <f t="shared" ref="F159:F166" ca="1" si="101">INDIRECT($N159&amp;"!"&amp;"N"&amp;$P159)</f>
        <v>0</v>
      </c>
      <c r="G159" s="27">
        <f t="shared" ref="G159:G166" ca="1" si="102">INDIRECT($N159&amp;"!"&amp;"P"&amp;$P159)</f>
        <v>0</v>
      </c>
      <c r="H159" s="27">
        <f t="shared" ref="H159:H166" ca="1" si="103">INDIRECT($N159&amp;"!"&amp;"S"&amp;$P159)</f>
        <v>0</v>
      </c>
      <c r="I159" s="27">
        <f t="shared" ref="I159:I166" ca="1" si="104">INDIRECT($N159&amp;"!"&amp;"U"&amp;$P159)</f>
        <v>0</v>
      </c>
      <c r="J159" s="27">
        <f t="shared" ref="J159:J166" ca="1" si="105">INDIRECT($N159&amp;"!"&amp;"W"&amp;$P159)</f>
        <v>0</v>
      </c>
      <c r="K159" s="27">
        <f t="shared" ref="K159:K166" ca="1" si="106">INDIRECT($N159&amp;"!"&amp;"AB"&amp;$P159)</f>
        <v>0</v>
      </c>
      <c r="L159" s="27">
        <f t="shared" ref="L159:L166" ca="1" si="107">INDIRECT($N159&amp;"!"&amp;"AC"&amp;$P159)</f>
        <v>0</v>
      </c>
      <c r="M159" s="27">
        <f t="shared" ref="M159:M166" ca="1" si="108">INDIRECT($N159&amp;"!"&amp;"AF"&amp;$P159)</f>
        <v>0</v>
      </c>
      <c r="N159" s="19" t="s">
        <v>150</v>
      </c>
      <c r="O159" t="s">
        <v>493</v>
      </c>
      <c r="P159">
        <f t="shared" ca="1" si="78"/>
        <v>44</v>
      </c>
    </row>
    <row r="160" spans="1:16" x14ac:dyDescent="0.25">
      <c r="A160" s="26" t="str">
        <f t="shared" si="76"/>
        <v>Lyndley Lane (33/22kV)</v>
      </c>
      <c r="B160" s="27" t="s">
        <v>315</v>
      </c>
      <c r="C160" s="27" t="str">
        <f t="shared" ca="1" si="77"/>
        <v>Firm Capacity for Embedded Generation (MVA)</v>
      </c>
      <c r="D160" s="27">
        <f t="shared" ca="1" si="99"/>
        <v>0.3</v>
      </c>
      <c r="E160" s="27">
        <f t="shared" ca="1" si="100"/>
        <v>0.3</v>
      </c>
      <c r="F160" s="27">
        <f t="shared" ca="1" si="101"/>
        <v>0.3</v>
      </c>
      <c r="G160" s="27">
        <f t="shared" ca="1" si="102"/>
        <v>0.3</v>
      </c>
      <c r="H160" s="27">
        <f t="shared" ca="1" si="103"/>
        <v>0.3</v>
      </c>
      <c r="I160" s="27">
        <f t="shared" ca="1" si="104"/>
        <v>0.3</v>
      </c>
      <c r="J160" s="27">
        <f t="shared" ca="1" si="105"/>
        <v>0.3</v>
      </c>
      <c r="K160" s="27">
        <f t="shared" ca="1" si="106"/>
        <v>0.3</v>
      </c>
      <c r="L160" s="27">
        <f t="shared" ca="1" si="107"/>
        <v>0.3</v>
      </c>
      <c r="M160" s="27">
        <f t="shared" ca="1" si="108"/>
        <v>0.3</v>
      </c>
      <c r="N160" s="19" t="s">
        <v>151</v>
      </c>
      <c r="O160" t="s">
        <v>494</v>
      </c>
      <c r="P160">
        <f t="shared" ca="1" si="78"/>
        <v>44</v>
      </c>
    </row>
    <row r="161" spans="1:16" x14ac:dyDescent="0.25">
      <c r="A161" s="26" t="str">
        <f t="shared" si="76"/>
        <v>Mackay City (33/11kV)</v>
      </c>
      <c r="B161" s="27" t="s">
        <v>315</v>
      </c>
      <c r="C161" s="27" t="str">
        <f t="shared" ca="1" si="77"/>
        <v>Firm Capacity for Embedded Generation (MVA)</v>
      </c>
      <c r="D161" s="27">
        <f t="shared" ca="1" si="99"/>
        <v>25</v>
      </c>
      <c r="E161" s="27">
        <f t="shared" ca="1" si="100"/>
        <v>25</v>
      </c>
      <c r="F161" s="27">
        <f t="shared" ca="1" si="101"/>
        <v>25</v>
      </c>
      <c r="G161" s="27">
        <f t="shared" ca="1" si="102"/>
        <v>25</v>
      </c>
      <c r="H161" s="27">
        <f t="shared" ca="1" si="103"/>
        <v>25</v>
      </c>
      <c r="I161" s="27">
        <f t="shared" ca="1" si="104"/>
        <v>25</v>
      </c>
      <c r="J161" s="27">
        <f t="shared" ca="1" si="105"/>
        <v>25</v>
      </c>
      <c r="K161" s="27">
        <f t="shared" ca="1" si="106"/>
        <v>25</v>
      </c>
      <c r="L161" s="27">
        <f t="shared" ca="1" si="107"/>
        <v>25</v>
      </c>
      <c r="M161" s="27">
        <f t="shared" ca="1" si="108"/>
        <v>25</v>
      </c>
      <c r="N161" s="19" t="s">
        <v>154</v>
      </c>
      <c r="O161" t="s">
        <v>495</v>
      </c>
      <c r="P161">
        <f t="shared" ca="1" si="78"/>
        <v>44</v>
      </c>
    </row>
    <row r="162" spans="1:16" x14ac:dyDescent="0.25">
      <c r="A162" s="26" t="str">
        <f t="shared" si="76"/>
        <v>Macknade (66/11kV)</v>
      </c>
      <c r="B162" s="27" t="s">
        <v>315</v>
      </c>
      <c r="C162" s="27" t="str">
        <f t="shared" ca="1" si="77"/>
        <v>Firm Capacity for Embedded Generation (MVA)</v>
      </c>
      <c r="D162" s="27">
        <f t="shared" ca="1" si="99"/>
        <v>0</v>
      </c>
      <c r="E162" s="27">
        <f t="shared" ca="1" si="100"/>
        <v>0</v>
      </c>
      <c r="F162" s="27">
        <f t="shared" ca="1" si="101"/>
        <v>0</v>
      </c>
      <c r="G162" s="27">
        <f t="shared" ca="1" si="102"/>
        <v>0</v>
      </c>
      <c r="H162" s="27">
        <f t="shared" ca="1" si="103"/>
        <v>0</v>
      </c>
      <c r="I162" s="27">
        <f t="shared" ca="1" si="104"/>
        <v>0</v>
      </c>
      <c r="J162" s="27">
        <f t="shared" ca="1" si="105"/>
        <v>0</v>
      </c>
      <c r="K162" s="27">
        <f t="shared" ca="1" si="106"/>
        <v>0</v>
      </c>
      <c r="L162" s="27">
        <f t="shared" ca="1" si="107"/>
        <v>0</v>
      </c>
      <c r="M162" s="27">
        <f t="shared" ca="1" si="108"/>
        <v>0</v>
      </c>
      <c r="N162" s="19" t="s">
        <v>153</v>
      </c>
      <c r="O162" t="s">
        <v>496</v>
      </c>
      <c r="P162">
        <f t="shared" ca="1" si="78"/>
        <v>44</v>
      </c>
    </row>
    <row r="163" spans="1:16" x14ac:dyDescent="0.25">
      <c r="A163" s="26" t="str">
        <f t="shared" si="76"/>
        <v>Malchi (66/11kV)</v>
      </c>
      <c r="B163" s="27" t="s">
        <v>315</v>
      </c>
      <c r="C163" s="27" t="str">
        <f t="shared" ca="1" si="77"/>
        <v>Firm Capacity for Embedded Generation (MVA)</v>
      </c>
      <c r="D163" s="27">
        <f t="shared" ca="1" si="99"/>
        <v>7.5</v>
      </c>
      <c r="E163" s="27">
        <f t="shared" ca="1" si="100"/>
        <v>7.5</v>
      </c>
      <c r="F163" s="27">
        <f t="shared" ca="1" si="101"/>
        <v>7.5</v>
      </c>
      <c r="G163" s="27">
        <f t="shared" ca="1" si="102"/>
        <v>7.5</v>
      </c>
      <c r="H163" s="27">
        <f t="shared" ca="1" si="103"/>
        <v>7.5</v>
      </c>
      <c r="I163" s="27">
        <f t="shared" ca="1" si="104"/>
        <v>7.5</v>
      </c>
      <c r="J163" s="27">
        <f t="shared" ca="1" si="105"/>
        <v>7.5</v>
      </c>
      <c r="K163" s="27">
        <f t="shared" ca="1" si="106"/>
        <v>7.5</v>
      </c>
      <c r="L163" s="27">
        <f t="shared" ca="1" si="107"/>
        <v>7.5</v>
      </c>
      <c r="M163" s="27">
        <f t="shared" ca="1" si="108"/>
        <v>7.5</v>
      </c>
      <c r="N163" s="19" t="s">
        <v>157</v>
      </c>
      <c r="O163" t="s">
        <v>497</v>
      </c>
      <c r="P163">
        <f t="shared" ca="1" si="78"/>
        <v>44</v>
      </c>
    </row>
    <row r="164" spans="1:16" x14ac:dyDescent="0.25">
      <c r="A164" s="26" t="str">
        <f t="shared" si="76"/>
        <v>Mareeba (66/22kV)</v>
      </c>
      <c r="B164" s="27" t="s">
        <v>315</v>
      </c>
      <c r="C164" s="27" t="str">
        <f t="shared" ca="1" si="77"/>
        <v>Firm Capacity for Embedded Generation (MVA)</v>
      </c>
      <c r="D164" s="27">
        <f t="shared" ca="1" si="99"/>
        <v>20</v>
      </c>
      <c r="E164" s="27">
        <f t="shared" ca="1" si="100"/>
        <v>20</v>
      </c>
      <c r="F164" s="27">
        <f t="shared" ca="1" si="101"/>
        <v>20</v>
      </c>
      <c r="G164" s="27">
        <f t="shared" ca="1" si="102"/>
        <v>20</v>
      </c>
      <c r="H164" s="27">
        <f t="shared" ca="1" si="103"/>
        <v>20</v>
      </c>
      <c r="I164" s="27">
        <f t="shared" ca="1" si="104"/>
        <v>20</v>
      </c>
      <c r="J164" s="27">
        <f t="shared" ca="1" si="105"/>
        <v>20</v>
      </c>
      <c r="K164" s="27">
        <f t="shared" ca="1" si="106"/>
        <v>20</v>
      </c>
      <c r="L164" s="27">
        <f t="shared" ca="1" si="107"/>
        <v>20</v>
      </c>
      <c r="M164" s="27">
        <f t="shared" ca="1" si="108"/>
        <v>20</v>
      </c>
      <c r="N164" s="19" t="s">
        <v>158</v>
      </c>
      <c r="O164" t="s">
        <v>498</v>
      </c>
      <c r="P164">
        <f t="shared" ca="1" si="78"/>
        <v>44</v>
      </c>
    </row>
    <row r="165" spans="1:16" x14ac:dyDescent="0.25">
      <c r="A165" s="26" t="str">
        <f t="shared" si="76"/>
        <v>Marian South (66/11kV)</v>
      </c>
      <c r="B165" s="27" t="s">
        <v>315</v>
      </c>
      <c r="C165" s="27" t="str">
        <f t="shared" ca="1" si="77"/>
        <v>Firm Capacity for Embedded Generation (MVA)</v>
      </c>
      <c r="D165" s="27">
        <f t="shared" ca="1" si="99"/>
        <v>0</v>
      </c>
      <c r="E165" s="27">
        <f t="shared" ca="1" si="100"/>
        <v>0</v>
      </c>
      <c r="F165" s="27">
        <f t="shared" ca="1" si="101"/>
        <v>0</v>
      </c>
      <c r="G165" s="27">
        <f t="shared" ca="1" si="102"/>
        <v>0</v>
      </c>
      <c r="H165" s="27">
        <f t="shared" ca="1" si="103"/>
        <v>0</v>
      </c>
      <c r="I165" s="27">
        <f t="shared" ca="1" si="104"/>
        <v>0</v>
      </c>
      <c r="J165" s="27">
        <f t="shared" ca="1" si="105"/>
        <v>0</v>
      </c>
      <c r="K165" s="27">
        <f t="shared" ca="1" si="106"/>
        <v>0</v>
      </c>
      <c r="L165" s="27">
        <f t="shared" ca="1" si="107"/>
        <v>0</v>
      </c>
      <c r="M165" s="27">
        <f t="shared" ca="1" si="108"/>
        <v>0</v>
      </c>
      <c r="N165" s="19" t="s">
        <v>160</v>
      </c>
      <c r="O165" t="s">
        <v>499</v>
      </c>
      <c r="P165">
        <f t="shared" ca="1" si="78"/>
        <v>44</v>
      </c>
    </row>
    <row r="166" spans="1:16" x14ac:dyDescent="0.25">
      <c r="A166" s="26" t="str">
        <f t="shared" si="76"/>
        <v>Mary Kathleen (66/11kV)</v>
      </c>
      <c r="B166" s="27" t="s">
        <v>315</v>
      </c>
      <c r="C166" s="27" t="str">
        <f t="shared" ca="1" si="77"/>
        <v>Firm Capacity for Embedded Generation (MVA)</v>
      </c>
      <c r="D166" s="27">
        <f t="shared" ca="1" si="99"/>
        <v>0</v>
      </c>
      <c r="E166" s="27">
        <f t="shared" ca="1" si="100"/>
        <v>0</v>
      </c>
      <c r="F166" s="27">
        <f t="shared" ca="1" si="101"/>
        <v>0</v>
      </c>
      <c r="G166" s="27">
        <f t="shared" ca="1" si="102"/>
        <v>0</v>
      </c>
      <c r="H166" s="27">
        <f t="shared" ca="1" si="103"/>
        <v>0</v>
      </c>
      <c r="I166" s="27">
        <f t="shared" ca="1" si="104"/>
        <v>0</v>
      </c>
      <c r="J166" s="27">
        <f t="shared" ca="1" si="105"/>
        <v>0</v>
      </c>
      <c r="K166" s="27">
        <f t="shared" ca="1" si="106"/>
        <v>0</v>
      </c>
      <c r="L166" s="27">
        <f t="shared" ca="1" si="107"/>
        <v>0</v>
      </c>
      <c r="M166" s="27">
        <f t="shared" ca="1" si="108"/>
        <v>0</v>
      </c>
      <c r="N166" s="19" t="s">
        <v>156</v>
      </c>
      <c r="O166" t="s">
        <v>500</v>
      </c>
      <c r="P166">
        <f t="shared" ca="1" si="78"/>
        <v>44</v>
      </c>
    </row>
    <row r="167" spans="1:16" x14ac:dyDescent="0.25">
      <c r="A167" s="26" t="str">
        <f t="shared" si="76"/>
        <v>Maryborough BSP (132/66kV)</v>
      </c>
      <c r="B167" s="27" t="s">
        <v>338</v>
      </c>
      <c r="C167" s="27" t="str">
        <f t="shared" ca="1" si="77"/>
        <v>Firm Capacity for Embedded Generation (MVA)</v>
      </c>
      <c r="D167" s="27">
        <f ca="1">INDIRECT($N167&amp;"!"&amp;"I"&amp;$P167)</f>
        <v>24</v>
      </c>
      <c r="E167" s="27">
        <f ca="1">INDIRECT($N167&amp;"!"&amp;"K"&amp;$P167)</f>
        <v>24</v>
      </c>
      <c r="F167" s="27">
        <f ca="1">INDIRECT($N167&amp;"!"&amp;"M"&amp;$P167)</f>
        <v>24</v>
      </c>
      <c r="G167" s="27">
        <f ca="1">INDIRECT($N167&amp;"!"&amp;"O"&amp;$P167)</f>
        <v>24</v>
      </c>
      <c r="H167" s="27">
        <f ca="1">INDIRECT($N167&amp;"!"&amp;"R"&amp;$P167)</f>
        <v>24</v>
      </c>
      <c r="I167" s="27">
        <f ca="1">INDIRECT($N167&amp;"!"&amp;"T"&amp;$P167)</f>
        <v>24</v>
      </c>
      <c r="J167" s="27">
        <f ca="1">INDIRECT($N167&amp;"!"&amp;"V"&amp;$P167)</f>
        <v>24</v>
      </c>
      <c r="K167" s="27">
        <f ca="1">INDIRECT($N167&amp;"!"&amp;"AA"&amp;$P167)</f>
        <v>24</v>
      </c>
      <c r="L167" s="27">
        <f ca="1">INDIRECT($N167&amp;"!"&amp;"AB"&amp;$P167)</f>
        <v>24</v>
      </c>
      <c r="M167" s="27">
        <f ca="1">INDIRECT($N167&amp;"!"&amp;"AE"&amp;$P167)</f>
        <v>24</v>
      </c>
      <c r="N167" s="19" t="s">
        <v>159</v>
      </c>
      <c r="O167" t="s">
        <v>501</v>
      </c>
      <c r="P167">
        <f t="shared" ca="1" si="78"/>
        <v>42</v>
      </c>
    </row>
    <row r="168" spans="1:16" x14ac:dyDescent="0.25">
      <c r="A168" s="26" t="str">
        <f t="shared" si="76"/>
        <v>Maryborough City (66/11kV)</v>
      </c>
      <c r="B168" s="27" t="s">
        <v>315</v>
      </c>
      <c r="C168" s="27" t="str">
        <f t="shared" ca="1" si="77"/>
        <v>Firm Capacity for Embedded Generation (MVA)</v>
      </c>
      <c r="D168" s="27">
        <f t="shared" ref="D168:D179" ca="1" si="109">INDIRECT($N168&amp;"!"&amp;"J"&amp;$P168)</f>
        <v>6.3</v>
      </c>
      <c r="E168" s="27">
        <f t="shared" ref="E168:E179" ca="1" si="110">INDIRECT($N168&amp;"!"&amp;"L"&amp;$P168)</f>
        <v>6.3</v>
      </c>
      <c r="F168" s="27">
        <f t="shared" ref="F168:F179" ca="1" si="111">INDIRECT($N168&amp;"!"&amp;"N"&amp;$P168)</f>
        <v>6.3</v>
      </c>
      <c r="G168" s="27">
        <f t="shared" ref="G168:G179" ca="1" si="112">INDIRECT($N168&amp;"!"&amp;"P"&amp;$P168)</f>
        <v>6.3</v>
      </c>
      <c r="H168" s="27">
        <f t="shared" ref="H168:H179" ca="1" si="113">INDIRECT($N168&amp;"!"&amp;"S"&amp;$P168)</f>
        <v>6.3</v>
      </c>
      <c r="I168" s="27">
        <f t="shared" ref="I168:I179" ca="1" si="114">INDIRECT($N168&amp;"!"&amp;"U"&amp;$P168)</f>
        <v>6.3</v>
      </c>
      <c r="J168" s="27">
        <f t="shared" ref="J168:J179" ca="1" si="115">INDIRECT($N168&amp;"!"&amp;"W"&amp;$P168)</f>
        <v>6.3</v>
      </c>
      <c r="K168" s="27">
        <f t="shared" ref="K168:K179" ca="1" si="116">INDIRECT($N168&amp;"!"&amp;"AB"&amp;$P168)</f>
        <v>6.3</v>
      </c>
      <c r="L168" s="27">
        <f t="shared" ref="L168:L179" ca="1" si="117">INDIRECT($N168&amp;"!"&amp;"AC"&amp;$P168)</f>
        <v>6.3</v>
      </c>
      <c r="M168" s="27">
        <f t="shared" ref="M168:M179" ca="1" si="118">INDIRECT($N168&amp;"!"&amp;"AF"&amp;$P168)</f>
        <v>6.3</v>
      </c>
      <c r="N168" s="19" t="s">
        <v>152</v>
      </c>
      <c r="O168" t="s">
        <v>502</v>
      </c>
      <c r="P168">
        <f t="shared" ca="1" si="78"/>
        <v>44</v>
      </c>
    </row>
    <row r="169" spans="1:16" x14ac:dyDescent="0.25">
      <c r="A169" s="26" t="str">
        <f t="shared" si="76"/>
        <v>Max Fulton (66/11kV)</v>
      </c>
      <c r="B169" s="27" t="s">
        <v>315</v>
      </c>
      <c r="C169" s="27" t="str">
        <f t="shared" ca="1" si="77"/>
        <v>Firm Capacity for Embedded Generation (MVA)</v>
      </c>
      <c r="D169" s="27">
        <f t="shared" ca="1" si="109"/>
        <v>21</v>
      </c>
      <c r="E169" s="27">
        <f t="shared" ca="1" si="110"/>
        <v>21</v>
      </c>
      <c r="F169" s="27">
        <f t="shared" ca="1" si="111"/>
        <v>21</v>
      </c>
      <c r="G169" s="27">
        <f t="shared" ca="1" si="112"/>
        <v>21</v>
      </c>
      <c r="H169" s="27">
        <f t="shared" ca="1" si="113"/>
        <v>21</v>
      </c>
      <c r="I169" s="27">
        <f t="shared" ca="1" si="114"/>
        <v>21</v>
      </c>
      <c r="J169" s="27">
        <f t="shared" ca="1" si="115"/>
        <v>21</v>
      </c>
      <c r="K169" s="27">
        <f t="shared" ca="1" si="116"/>
        <v>21</v>
      </c>
      <c r="L169" s="27">
        <f t="shared" ca="1" si="117"/>
        <v>21</v>
      </c>
      <c r="M169" s="27">
        <f t="shared" ca="1" si="118"/>
        <v>21</v>
      </c>
      <c r="N169" s="19" t="s">
        <v>155</v>
      </c>
      <c r="O169" t="s">
        <v>503</v>
      </c>
      <c r="P169">
        <f t="shared" ca="1" si="78"/>
        <v>44</v>
      </c>
    </row>
    <row r="170" spans="1:16" x14ac:dyDescent="0.25">
      <c r="A170" s="26" t="str">
        <f t="shared" si="76"/>
        <v>McKinley Creek (66/11kV)</v>
      </c>
      <c r="B170" s="27" t="s">
        <v>315</v>
      </c>
      <c r="C170" s="27" t="str">
        <f t="shared" ca="1" si="77"/>
        <v>Firm Capacity for Embedded Generation (MVA)</v>
      </c>
      <c r="D170" s="27">
        <f t="shared" ca="1" si="109"/>
        <v>5</v>
      </c>
      <c r="E170" s="27">
        <f t="shared" ca="1" si="110"/>
        <v>5</v>
      </c>
      <c r="F170" s="27">
        <f t="shared" ca="1" si="111"/>
        <v>5</v>
      </c>
      <c r="G170" s="27">
        <f t="shared" ca="1" si="112"/>
        <v>5</v>
      </c>
      <c r="H170" s="27">
        <f t="shared" ca="1" si="113"/>
        <v>5</v>
      </c>
      <c r="I170" s="27">
        <f t="shared" ca="1" si="114"/>
        <v>5</v>
      </c>
      <c r="J170" s="27">
        <f t="shared" ca="1" si="115"/>
        <v>5</v>
      </c>
      <c r="K170" s="27">
        <f t="shared" ca="1" si="116"/>
        <v>5</v>
      </c>
      <c r="L170" s="27">
        <f t="shared" ca="1" si="117"/>
        <v>5</v>
      </c>
      <c r="M170" s="27">
        <f t="shared" ca="1" si="118"/>
        <v>5</v>
      </c>
      <c r="N170" s="19" t="s">
        <v>161</v>
      </c>
      <c r="O170" t="s">
        <v>504</v>
      </c>
      <c r="P170">
        <f t="shared" ca="1" si="78"/>
        <v>44</v>
      </c>
    </row>
    <row r="171" spans="1:16" x14ac:dyDescent="0.25">
      <c r="A171" s="26" t="str">
        <f t="shared" si="76"/>
        <v>Meadowvale (66/11kV)</v>
      </c>
      <c r="B171" s="27" t="s">
        <v>315</v>
      </c>
      <c r="C171" s="27" t="str">
        <f t="shared" ca="1" si="77"/>
        <v>Firm Capacity for Embedded Generation (MVA)</v>
      </c>
      <c r="D171" s="27">
        <f t="shared" ca="1" si="109"/>
        <v>7.5</v>
      </c>
      <c r="E171" s="27">
        <f t="shared" ca="1" si="110"/>
        <v>7.5</v>
      </c>
      <c r="F171" s="27">
        <f t="shared" ca="1" si="111"/>
        <v>7.5</v>
      </c>
      <c r="G171" s="27">
        <f t="shared" ca="1" si="112"/>
        <v>7.5</v>
      </c>
      <c r="H171" s="27">
        <f t="shared" ca="1" si="113"/>
        <v>7.5</v>
      </c>
      <c r="I171" s="27">
        <f t="shared" ca="1" si="114"/>
        <v>7.5</v>
      </c>
      <c r="J171" s="27">
        <f t="shared" ca="1" si="115"/>
        <v>7.5</v>
      </c>
      <c r="K171" s="27">
        <f t="shared" ca="1" si="116"/>
        <v>7.5</v>
      </c>
      <c r="L171" s="27">
        <f t="shared" ca="1" si="117"/>
        <v>7.5</v>
      </c>
      <c r="M171" s="27">
        <f t="shared" ca="1" si="118"/>
        <v>7.5</v>
      </c>
      <c r="N171" s="19" t="s">
        <v>162</v>
      </c>
      <c r="O171" t="s">
        <v>505</v>
      </c>
      <c r="P171">
        <f t="shared" ca="1" si="78"/>
        <v>44</v>
      </c>
    </row>
    <row r="172" spans="1:16" x14ac:dyDescent="0.25">
      <c r="A172" s="26" t="str">
        <f t="shared" si="76"/>
        <v>Meandarra (33/22kV)</v>
      </c>
      <c r="B172" s="27" t="s">
        <v>315</v>
      </c>
      <c r="C172" s="27" t="str">
        <f t="shared" ca="1" si="77"/>
        <v>Firm Capacity for Embedded Generation (MVA)</v>
      </c>
      <c r="D172" s="27">
        <f t="shared" ca="1" si="109"/>
        <v>1</v>
      </c>
      <c r="E172" s="27">
        <f t="shared" ca="1" si="110"/>
        <v>1</v>
      </c>
      <c r="F172" s="27">
        <f t="shared" ca="1" si="111"/>
        <v>1</v>
      </c>
      <c r="G172" s="27">
        <f t="shared" ca="1" si="112"/>
        <v>1</v>
      </c>
      <c r="H172" s="27">
        <f t="shared" ca="1" si="113"/>
        <v>1</v>
      </c>
      <c r="I172" s="27">
        <f t="shared" ca="1" si="114"/>
        <v>1</v>
      </c>
      <c r="J172" s="27">
        <f t="shared" ca="1" si="115"/>
        <v>1</v>
      </c>
      <c r="K172" s="27">
        <f t="shared" ca="1" si="116"/>
        <v>1</v>
      </c>
      <c r="L172" s="27">
        <f t="shared" ca="1" si="117"/>
        <v>1</v>
      </c>
      <c r="M172" s="27">
        <f t="shared" ca="1" si="118"/>
        <v>1</v>
      </c>
      <c r="N172" s="19" t="s">
        <v>163</v>
      </c>
      <c r="O172" t="s">
        <v>506</v>
      </c>
      <c r="P172">
        <f t="shared" ca="1" si="78"/>
        <v>44</v>
      </c>
    </row>
    <row r="173" spans="1:16" x14ac:dyDescent="0.25">
      <c r="A173" s="26" t="str">
        <f t="shared" si="76"/>
        <v>Merinda (66/11kV)</v>
      </c>
      <c r="B173" s="27" t="s">
        <v>315</v>
      </c>
      <c r="C173" s="27" t="str">
        <f t="shared" ca="1" si="77"/>
        <v>Firm Capacity for Embedded Generation (MVA)</v>
      </c>
      <c r="D173" s="27">
        <f t="shared" ca="1" si="109"/>
        <v>6.3</v>
      </c>
      <c r="E173" s="27">
        <f t="shared" ca="1" si="110"/>
        <v>6.3</v>
      </c>
      <c r="F173" s="27">
        <f t="shared" ca="1" si="111"/>
        <v>6.3</v>
      </c>
      <c r="G173" s="27">
        <f t="shared" ca="1" si="112"/>
        <v>6.3</v>
      </c>
      <c r="H173" s="27">
        <f t="shared" ca="1" si="113"/>
        <v>6.3</v>
      </c>
      <c r="I173" s="27">
        <f t="shared" ca="1" si="114"/>
        <v>6.3</v>
      </c>
      <c r="J173" s="27">
        <f t="shared" ca="1" si="115"/>
        <v>6.3</v>
      </c>
      <c r="K173" s="27">
        <f t="shared" ca="1" si="116"/>
        <v>6.3</v>
      </c>
      <c r="L173" s="27">
        <f t="shared" ca="1" si="117"/>
        <v>6.3</v>
      </c>
      <c r="M173" s="27">
        <f t="shared" ca="1" si="118"/>
        <v>6.3</v>
      </c>
      <c r="N173" s="19" t="s">
        <v>164</v>
      </c>
      <c r="O173" t="s">
        <v>507</v>
      </c>
      <c r="P173">
        <f t="shared" ca="1" si="78"/>
        <v>44</v>
      </c>
    </row>
    <row r="174" spans="1:16" x14ac:dyDescent="0.25">
      <c r="A174" s="26" t="str">
        <f t="shared" si="76"/>
        <v>Meringandan (33/11kV)</v>
      </c>
      <c r="B174" s="27" t="s">
        <v>315</v>
      </c>
      <c r="C174" s="27" t="str">
        <f t="shared" ca="1" si="77"/>
        <v>Firm Capacity for Embedded Generation (MVA)</v>
      </c>
      <c r="D174" s="27">
        <f t="shared" ca="1" si="109"/>
        <v>6.3</v>
      </c>
      <c r="E174" s="27">
        <f t="shared" ca="1" si="110"/>
        <v>6.3</v>
      </c>
      <c r="F174" s="27">
        <f t="shared" ca="1" si="111"/>
        <v>6.3</v>
      </c>
      <c r="G174" s="27">
        <f t="shared" ca="1" si="112"/>
        <v>6.3</v>
      </c>
      <c r="H174" s="27">
        <f t="shared" ca="1" si="113"/>
        <v>6.3</v>
      </c>
      <c r="I174" s="27">
        <f t="shared" ca="1" si="114"/>
        <v>6.3</v>
      </c>
      <c r="J174" s="27">
        <f t="shared" ca="1" si="115"/>
        <v>6.3</v>
      </c>
      <c r="K174" s="27">
        <f t="shared" ca="1" si="116"/>
        <v>6.3</v>
      </c>
      <c r="L174" s="27">
        <f t="shared" ca="1" si="117"/>
        <v>6.3</v>
      </c>
      <c r="M174" s="27">
        <f t="shared" ca="1" si="118"/>
        <v>6.3</v>
      </c>
      <c r="N174" s="19" t="s">
        <v>165</v>
      </c>
      <c r="O174" t="s">
        <v>508</v>
      </c>
      <c r="P174">
        <f t="shared" ca="1" si="78"/>
        <v>44</v>
      </c>
    </row>
    <row r="175" spans="1:16" x14ac:dyDescent="0.25">
      <c r="A175" s="26" t="str">
        <f t="shared" si="76"/>
        <v>Middlemount (66/22kV)</v>
      </c>
      <c r="B175" s="27" t="s">
        <v>315</v>
      </c>
      <c r="C175" s="27" t="str">
        <f t="shared" ca="1" si="77"/>
        <v>Firm Capacity for Embedded Generation (MVA)</v>
      </c>
      <c r="D175" s="27">
        <f t="shared" ca="1" si="109"/>
        <v>5</v>
      </c>
      <c r="E175" s="27">
        <f t="shared" ca="1" si="110"/>
        <v>5</v>
      </c>
      <c r="F175" s="27">
        <f t="shared" ca="1" si="111"/>
        <v>5</v>
      </c>
      <c r="G175" s="27">
        <f t="shared" ca="1" si="112"/>
        <v>5</v>
      </c>
      <c r="H175" s="27">
        <f t="shared" ca="1" si="113"/>
        <v>5</v>
      </c>
      <c r="I175" s="27">
        <f t="shared" ca="1" si="114"/>
        <v>5</v>
      </c>
      <c r="J175" s="27">
        <f t="shared" ca="1" si="115"/>
        <v>5</v>
      </c>
      <c r="K175" s="27">
        <f t="shared" ca="1" si="116"/>
        <v>5</v>
      </c>
      <c r="L175" s="27">
        <f t="shared" ca="1" si="117"/>
        <v>5</v>
      </c>
      <c r="M175" s="27">
        <f t="shared" ca="1" si="118"/>
        <v>5</v>
      </c>
      <c r="N175" s="19" t="s">
        <v>167</v>
      </c>
      <c r="O175" t="s">
        <v>509</v>
      </c>
      <c r="P175">
        <f t="shared" ca="1" si="78"/>
        <v>44</v>
      </c>
    </row>
    <row r="176" spans="1:16" x14ac:dyDescent="0.25">
      <c r="A176" s="26" t="str">
        <f t="shared" si="76"/>
        <v>Miles</v>
      </c>
      <c r="B176" s="27" t="s">
        <v>315</v>
      </c>
      <c r="C176" s="27" t="str">
        <f t="shared" ca="1" si="77"/>
        <v>Firm Capacity for Embedded Generation (MVA)</v>
      </c>
      <c r="D176" s="27">
        <f t="shared" ca="1" si="109"/>
        <v>0.75</v>
      </c>
      <c r="E176" s="27">
        <f t="shared" ca="1" si="110"/>
        <v>0.75</v>
      </c>
      <c r="F176" s="27">
        <f t="shared" ca="1" si="111"/>
        <v>0.75</v>
      </c>
      <c r="G176" s="27">
        <f t="shared" ca="1" si="112"/>
        <v>0.75</v>
      </c>
      <c r="H176" s="27">
        <f t="shared" ca="1" si="113"/>
        <v>0.75</v>
      </c>
      <c r="I176" s="27">
        <f t="shared" ca="1" si="114"/>
        <v>0.75</v>
      </c>
      <c r="J176" s="27">
        <f t="shared" ca="1" si="115"/>
        <v>0.75</v>
      </c>
      <c r="K176" s="27">
        <f t="shared" ca="1" si="116"/>
        <v>0.75</v>
      </c>
      <c r="L176" s="27">
        <f t="shared" ca="1" si="117"/>
        <v>0.75</v>
      </c>
      <c r="M176" s="27">
        <f t="shared" ca="1" si="118"/>
        <v>0.75</v>
      </c>
      <c r="N176" s="19" t="s">
        <v>166</v>
      </c>
      <c r="O176" t="s">
        <v>510</v>
      </c>
      <c r="P176">
        <f t="shared" ca="1" si="78"/>
        <v>44</v>
      </c>
    </row>
    <row r="177" spans="1:16" x14ac:dyDescent="0.25">
      <c r="A177" s="26" t="str">
        <f t="shared" si="76"/>
        <v>Miles (33/11kV)</v>
      </c>
      <c r="B177" s="27" t="s">
        <v>315</v>
      </c>
      <c r="C177" s="27" t="str">
        <f t="shared" ca="1" si="77"/>
        <v>Firm Capacity for Embedded Generation (MVA)</v>
      </c>
      <c r="D177" s="27">
        <f t="shared" ca="1" si="109"/>
        <v>0</v>
      </c>
      <c r="E177" s="27">
        <f t="shared" ca="1" si="110"/>
        <v>0</v>
      </c>
      <c r="F177" s="27">
        <f t="shared" ca="1" si="111"/>
        <v>0</v>
      </c>
      <c r="G177" s="27">
        <f t="shared" ca="1" si="112"/>
        <v>0</v>
      </c>
      <c r="H177" s="27">
        <f t="shared" ca="1" si="113"/>
        <v>0</v>
      </c>
      <c r="I177" s="27">
        <f t="shared" ca="1" si="114"/>
        <v>0</v>
      </c>
      <c r="J177" s="27">
        <f t="shared" ca="1" si="115"/>
        <v>0</v>
      </c>
      <c r="K177" s="27">
        <f t="shared" ca="1" si="116"/>
        <v>0</v>
      </c>
      <c r="L177" s="27">
        <f t="shared" ca="1" si="117"/>
        <v>0</v>
      </c>
      <c r="M177" s="27">
        <f t="shared" ca="1" si="118"/>
        <v>0</v>
      </c>
      <c r="N177" s="19" t="s">
        <v>169</v>
      </c>
      <c r="O177" t="s">
        <v>511</v>
      </c>
      <c r="P177">
        <f t="shared" ca="1" si="78"/>
        <v>44</v>
      </c>
    </row>
    <row r="178" spans="1:16" x14ac:dyDescent="0.25">
      <c r="A178" s="26" t="str">
        <f t="shared" si="76"/>
        <v>Millaroo (66/11kV)</v>
      </c>
      <c r="B178" s="27" t="s">
        <v>315</v>
      </c>
      <c r="C178" s="27" t="str">
        <f t="shared" ca="1" si="77"/>
        <v>Firm Capacity for Embedded Generation (MVA)</v>
      </c>
      <c r="D178" s="27">
        <f t="shared" ca="1" si="109"/>
        <v>0</v>
      </c>
      <c r="E178" s="27">
        <f t="shared" ca="1" si="110"/>
        <v>0</v>
      </c>
      <c r="F178" s="27">
        <f t="shared" ca="1" si="111"/>
        <v>0</v>
      </c>
      <c r="G178" s="27">
        <f t="shared" ca="1" si="112"/>
        <v>0</v>
      </c>
      <c r="H178" s="27">
        <f t="shared" ca="1" si="113"/>
        <v>0</v>
      </c>
      <c r="I178" s="27">
        <f t="shared" ca="1" si="114"/>
        <v>0</v>
      </c>
      <c r="J178" s="27">
        <f t="shared" ca="1" si="115"/>
        <v>0</v>
      </c>
      <c r="K178" s="27">
        <f t="shared" ca="1" si="116"/>
        <v>0</v>
      </c>
      <c r="L178" s="27">
        <f t="shared" ca="1" si="117"/>
        <v>0</v>
      </c>
      <c r="M178" s="27">
        <f t="shared" ca="1" si="118"/>
        <v>0</v>
      </c>
      <c r="N178" s="19" t="s">
        <v>170</v>
      </c>
      <c r="O178" t="s">
        <v>512</v>
      </c>
      <c r="P178">
        <f t="shared" ca="1" si="78"/>
        <v>44</v>
      </c>
    </row>
    <row r="179" spans="1:16" x14ac:dyDescent="0.25">
      <c r="A179" s="26" t="str">
        <f t="shared" si="76"/>
        <v>Millchester (66/11kV)</v>
      </c>
      <c r="B179" s="27" t="s">
        <v>315</v>
      </c>
      <c r="C179" s="27" t="str">
        <f t="shared" ca="1" si="77"/>
        <v>Firm Capacity for Embedded Generation (MVA)</v>
      </c>
      <c r="D179" s="27">
        <f t="shared" ca="1" si="109"/>
        <v>0</v>
      </c>
      <c r="E179" s="27">
        <f t="shared" ca="1" si="110"/>
        <v>0</v>
      </c>
      <c r="F179" s="27">
        <f t="shared" ca="1" si="111"/>
        <v>0</v>
      </c>
      <c r="G179" s="27">
        <f t="shared" ca="1" si="112"/>
        <v>0</v>
      </c>
      <c r="H179" s="27">
        <f t="shared" ca="1" si="113"/>
        <v>0</v>
      </c>
      <c r="I179" s="27">
        <f t="shared" ca="1" si="114"/>
        <v>0</v>
      </c>
      <c r="J179" s="27">
        <f t="shared" ca="1" si="115"/>
        <v>0</v>
      </c>
      <c r="K179" s="27">
        <f t="shared" ca="1" si="116"/>
        <v>0</v>
      </c>
      <c r="L179" s="27">
        <f t="shared" ca="1" si="117"/>
        <v>0</v>
      </c>
      <c r="M179" s="27">
        <f t="shared" ca="1" si="118"/>
        <v>0</v>
      </c>
      <c r="N179" s="19" t="s">
        <v>168</v>
      </c>
      <c r="O179" t="s">
        <v>513</v>
      </c>
      <c r="P179">
        <f t="shared" ca="1" si="78"/>
        <v>44</v>
      </c>
    </row>
    <row r="180" spans="1:16" x14ac:dyDescent="0.25">
      <c r="A180" s="26" t="str">
        <f t="shared" si="76"/>
        <v>Millchester BSP (132/66kV)</v>
      </c>
      <c r="B180" s="27" t="s">
        <v>338</v>
      </c>
      <c r="C180" s="27" t="str">
        <f t="shared" ca="1" si="77"/>
        <v>Firm Capacity for Embedded Generation (MVA)</v>
      </c>
      <c r="D180" s="27">
        <f ca="1">INDIRECT($N180&amp;"!"&amp;"I"&amp;$P180)</f>
        <v>25</v>
      </c>
      <c r="E180" s="27">
        <f ca="1">INDIRECT($N180&amp;"!"&amp;"K"&amp;$P180)</f>
        <v>25</v>
      </c>
      <c r="F180" s="27">
        <f ca="1">INDIRECT($N180&amp;"!"&amp;"M"&amp;$P180)</f>
        <v>25</v>
      </c>
      <c r="G180" s="27">
        <f ca="1">INDIRECT($N180&amp;"!"&amp;"O"&amp;$P180)</f>
        <v>25</v>
      </c>
      <c r="H180" s="27">
        <f ca="1">INDIRECT($N180&amp;"!"&amp;"R"&amp;$P180)</f>
        <v>25</v>
      </c>
      <c r="I180" s="27">
        <f ca="1">INDIRECT($N180&amp;"!"&amp;"T"&amp;$P180)</f>
        <v>25</v>
      </c>
      <c r="J180" s="27">
        <f ca="1">INDIRECT($N180&amp;"!"&amp;"V"&amp;$P180)</f>
        <v>25</v>
      </c>
      <c r="K180" s="27">
        <f ca="1">INDIRECT($N180&amp;"!"&amp;"AA"&amp;$P180)</f>
        <v>25</v>
      </c>
      <c r="L180" s="27">
        <f ca="1">INDIRECT($N180&amp;"!"&amp;"AB"&amp;$P180)</f>
        <v>25</v>
      </c>
      <c r="M180" s="27">
        <f ca="1">INDIRECT($N180&amp;"!"&amp;"AE"&amp;$P180)</f>
        <v>25</v>
      </c>
      <c r="N180" s="19" t="s">
        <v>261</v>
      </c>
      <c r="O180" t="s">
        <v>514</v>
      </c>
      <c r="P180">
        <f t="shared" ca="1" si="78"/>
        <v>42</v>
      </c>
    </row>
    <row r="181" spans="1:16" x14ac:dyDescent="0.25">
      <c r="A181" s="26" t="str">
        <f t="shared" si="76"/>
        <v>Millmerran (33/11kV)</v>
      </c>
      <c r="B181" s="27" t="s">
        <v>315</v>
      </c>
      <c r="C181" s="27" t="str">
        <f t="shared" ca="1" si="77"/>
        <v>Firm Capacity for Embedded Generation (MVA)</v>
      </c>
      <c r="D181" s="27">
        <f t="shared" ref="D181:D214" ca="1" si="119">INDIRECT($N181&amp;"!"&amp;"J"&amp;$P181)</f>
        <v>0</v>
      </c>
      <c r="E181" s="27">
        <f t="shared" ref="E181:E214" ca="1" si="120">INDIRECT($N181&amp;"!"&amp;"L"&amp;$P181)</f>
        <v>0</v>
      </c>
      <c r="F181" s="27">
        <f t="shared" ref="F181:F214" ca="1" si="121">INDIRECT($N181&amp;"!"&amp;"N"&amp;$P181)</f>
        <v>0</v>
      </c>
      <c r="G181" s="27">
        <f t="shared" ref="G181:G214" ca="1" si="122">INDIRECT($N181&amp;"!"&amp;"P"&amp;$P181)</f>
        <v>0</v>
      </c>
      <c r="H181" s="27">
        <f t="shared" ref="H181:H214" ca="1" si="123">INDIRECT($N181&amp;"!"&amp;"S"&amp;$P181)</f>
        <v>0</v>
      </c>
      <c r="I181" s="27">
        <f t="shared" ref="I181:I214" ca="1" si="124">INDIRECT($N181&amp;"!"&amp;"U"&amp;$P181)</f>
        <v>0</v>
      </c>
      <c r="J181" s="27">
        <f t="shared" ref="J181:J214" ca="1" si="125">INDIRECT($N181&amp;"!"&amp;"W"&amp;$P181)</f>
        <v>0</v>
      </c>
      <c r="K181" s="27">
        <f t="shared" ref="K181:K214" ca="1" si="126">INDIRECT($N181&amp;"!"&amp;"AB"&amp;$P181)</f>
        <v>0</v>
      </c>
      <c r="L181" s="27">
        <f t="shared" ref="L181:L214" ca="1" si="127">INDIRECT($N181&amp;"!"&amp;"AC"&amp;$P181)</f>
        <v>0</v>
      </c>
      <c r="M181" s="27">
        <f t="shared" ref="M181:M214" ca="1" si="128">INDIRECT($N181&amp;"!"&amp;"AF"&amp;$P181)</f>
        <v>0</v>
      </c>
      <c r="N181" s="19" t="s">
        <v>171</v>
      </c>
      <c r="O181" t="s">
        <v>515</v>
      </c>
      <c r="P181">
        <f t="shared" ca="1" si="78"/>
        <v>44</v>
      </c>
    </row>
    <row r="182" spans="1:16" x14ac:dyDescent="0.25">
      <c r="A182" s="26" t="str">
        <f t="shared" si="76"/>
        <v>Mingela (66/11kV)</v>
      </c>
      <c r="B182" s="27" t="s">
        <v>315</v>
      </c>
      <c r="C182" s="27" t="str">
        <f t="shared" ca="1" si="77"/>
        <v>Firm Capacity for Embedded Generation (MVA)</v>
      </c>
      <c r="D182" s="27">
        <f t="shared" ca="1" si="119"/>
        <v>0</v>
      </c>
      <c r="E182" s="27">
        <f t="shared" ca="1" si="120"/>
        <v>0</v>
      </c>
      <c r="F182" s="27">
        <f t="shared" ca="1" si="121"/>
        <v>0</v>
      </c>
      <c r="G182" s="27">
        <f t="shared" ca="1" si="122"/>
        <v>0</v>
      </c>
      <c r="H182" s="27">
        <f t="shared" ca="1" si="123"/>
        <v>0</v>
      </c>
      <c r="I182" s="27">
        <f t="shared" ca="1" si="124"/>
        <v>0</v>
      </c>
      <c r="J182" s="27">
        <f t="shared" ca="1" si="125"/>
        <v>0</v>
      </c>
      <c r="K182" s="27">
        <f t="shared" ca="1" si="126"/>
        <v>0</v>
      </c>
      <c r="L182" s="27">
        <f t="shared" ca="1" si="127"/>
        <v>0</v>
      </c>
      <c r="M182" s="27">
        <f t="shared" ca="1" si="128"/>
        <v>0</v>
      </c>
      <c r="N182" s="19" t="s">
        <v>172</v>
      </c>
      <c r="O182" t="s">
        <v>516</v>
      </c>
      <c r="P182">
        <f t="shared" ca="1" si="78"/>
        <v>44</v>
      </c>
    </row>
    <row r="183" spans="1:16" x14ac:dyDescent="0.25">
      <c r="A183" s="26" t="str">
        <f t="shared" si="76"/>
        <v>Mirani (66/11kV)</v>
      </c>
      <c r="B183" s="27" t="s">
        <v>315</v>
      </c>
      <c r="C183" s="27" t="str">
        <f t="shared" ca="1" si="77"/>
        <v>Firm Capacity for Embedded Generation (MVA)</v>
      </c>
      <c r="D183" s="27">
        <f t="shared" ca="1" si="119"/>
        <v>0</v>
      </c>
      <c r="E183" s="27">
        <f t="shared" ca="1" si="120"/>
        <v>0</v>
      </c>
      <c r="F183" s="27">
        <f t="shared" ca="1" si="121"/>
        <v>0</v>
      </c>
      <c r="G183" s="27">
        <f t="shared" ca="1" si="122"/>
        <v>0</v>
      </c>
      <c r="H183" s="27">
        <f t="shared" ca="1" si="123"/>
        <v>0</v>
      </c>
      <c r="I183" s="27">
        <f t="shared" ca="1" si="124"/>
        <v>0</v>
      </c>
      <c r="J183" s="27">
        <f t="shared" ca="1" si="125"/>
        <v>0</v>
      </c>
      <c r="K183" s="27">
        <f t="shared" ca="1" si="126"/>
        <v>0</v>
      </c>
      <c r="L183" s="27">
        <f t="shared" ca="1" si="127"/>
        <v>0</v>
      </c>
      <c r="M183" s="27">
        <f t="shared" ca="1" si="128"/>
        <v>0</v>
      </c>
      <c r="N183" s="19" t="s">
        <v>173</v>
      </c>
      <c r="O183" t="s">
        <v>517</v>
      </c>
      <c r="P183">
        <f t="shared" ca="1" si="78"/>
        <v>44</v>
      </c>
    </row>
    <row r="184" spans="1:16" x14ac:dyDescent="0.25">
      <c r="A184" s="26" t="str">
        <f t="shared" si="76"/>
        <v>Miriam Vale (66/22kV)</v>
      </c>
      <c r="B184" s="27" t="s">
        <v>315</v>
      </c>
      <c r="C184" s="27" t="str">
        <f t="shared" ca="1" si="77"/>
        <v>Firm Capacity for Embedded Generation (MVA)</v>
      </c>
      <c r="D184" s="27">
        <f t="shared" ca="1" si="119"/>
        <v>0</v>
      </c>
      <c r="E184" s="27">
        <f t="shared" ca="1" si="120"/>
        <v>0</v>
      </c>
      <c r="F184" s="27">
        <f t="shared" ca="1" si="121"/>
        <v>0</v>
      </c>
      <c r="G184" s="27">
        <f t="shared" ca="1" si="122"/>
        <v>0</v>
      </c>
      <c r="H184" s="27">
        <f t="shared" ca="1" si="123"/>
        <v>0</v>
      </c>
      <c r="I184" s="27">
        <f t="shared" ca="1" si="124"/>
        <v>0</v>
      </c>
      <c r="J184" s="27">
        <f t="shared" ca="1" si="125"/>
        <v>0</v>
      </c>
      <c r="K184" s="27">
        <f t="shared" ca="1" si="126"/>
        <v>0</v>
      </c>
      <c r="L184" s="27">
        <f t="shared" ca="1" si="127"/>
        <v>0</v>
      </c>
      <c r="M184" s="27">
        <f t="shared" ca="1" si="128"/>
        <v>0</v>
      </c>
      <c r="N184" s="19" t="s">
        <v>175</v>
      </c>
      <c r="O184" t="s">
        <v>518</v>
      </c>
      <c r="P184">
        <f t="shared" ca="1" si="78"/>
        <v>44</v>
      </c>
    </row>
    <row r="185" spans="1:16" x14ac:dyDescent="0.25">
      <c r="A185" s="26" t="str">
        <f t="shared" si="76"/>
        <v>Mitchell (33/11kV)</v>
      </c>
      <c r="B185" s="27" t="s">
        <v>315</v>
      </c>
      <c r="C185" s="27" t="str">
        <f t="shared" ca="1" si="77"/>
        <v>Firm Capacity for Embedded Generation (MVA)</v>
      </c>
      <c r="D185" s="27">
        <f t="shared" ca="1" si="119"/>
        <v>0.75</v>
      </c>
      <c r="E185" s="27">
        <f t="shared" ca="1" si="120"/>
        <v>0</v>
      </c>
      <c r="F185" s="27">
        <f t="shared" ca="1" si="121"/>
        <v>0</v>
      </c>
      <c r="G185" s="27">
        <f t="shared" ca="1" si="122"/>
        <v>0</v>
      </c>
      <c r="H185" s="27">
        <f t="shared" ca="1" si="123"/>
        <v>0</v>
      </c>
      <c r="I185" s="27">
        <f t="shared" ca="1" si="124"/>
        <v>0.8</v>
      </c>
      <c r="J185" s="27">
        <f t="shared" ca="1" si="125"/>
        <v>0</v>
      </c>
      <c r="K185" s="27">
        <f t="shared" ca="1" si="126"/>
        <v>0</v>
      </c>
      <c r="L185" s="27">
        <f t="shared" ca="1" si="127"/>
        <v>0</v>
      </c>
      <c r="M185" s="27">
        <f t="shared" ca="1" si="128"/>
        <v>0</v>
      </c>
      <c r="N185" s="19" t="s">
        <v>174</v>
      </c>
      <c r="O185" t="s">
        <v>519</v>
      </c>
      <c r="P185">
        <f t="shared" ca="1" si="78"/>
        <v>44</v>
      </c>
    </row>
    <row r="186" spans="1:16" x14ac:dyDescent="0.25">
      <c r="A186" s="26" t="str">
        <f t="shared" si="76"/>
        <v>Mona Park (66/11kV)</v>
      </c>
      <c r="B186" s="27" t="s">
        <v>315</v>
      </c>
      <c r="C186" s="27" t="str">
        <f t="shared" ca="1" si="77"/>
        <v>Firm Capacity for Embedded Generation (MVA)</v>
      </c>
      <c r="D186" s="27">
        <f t="shared" ca="1" si="119"/>
        <v>0</v>
      </c>
      <c r="E186" s="27">
        <f t="shared" ca="1" si="120"/>
        <v>0</v>
      </c>
      <c r="F186" s="27">
        <f t="shared" ca="1" si="121"/>
        <v>0</v>
      </c>
      <c r="G186" s="27">
        <f t="shared" ca="1" si="122"/>
        <v>0</v>
      </c>
      <c r="H186" s="27">
        <f t="shared" ca="1" si="123"/>
        <v>0</v>
      </c>
      <c r="I186" s="27">
        <f t="shared" ca="1" si="124"/>
        <v>0</v>
      </c>
      <c r="J186" s="27">
        <f t="shared" ca="1" si="125"/>
        <v>0</v>
      </c>
      <c r="K186" s="27">
        <f t="shared" ca="1" si="126"/>
        <v>0</v>
      </c>
      <c r="L186" s="27">
        <f t="shared" ca="1" si="127"/>
        <v>0</v>
      </c>
      <c r="M186" s="27">
        <f t="shared" ca="1" si="128"/>
        <v>0</v>
      </c>
      <c r="N186" s="19" t="s">
        <v>186</v>
      </c>
      <c r="O186" t="s">
        <v>520</v>
      </c>
      <c r="P186">
        <f t="shared" ca="1" si="78"/>
        <v>44</v>
      </c>
    </row>
    <row r="187" spans="1:16" x14ac:dyDescent="0.25">
      <c r="A187" s="26" t="str">
        <f t="shared" si="76"/>
        <v>Monduran Dam (66/11kV)</v>
      </c>
      <c r="B187" s="27" t="s">
        <v>315</v>
      </c>
      <c r="C187" s="27" t="str">
        <f t="shared" ca="1" si="77"/>
        <v>Firm Capacity for Embedded Generation (MVA)</v>
      </c>
      <c r="D187" s="27">
        <f t="shared" ca="1" si="119"/>
        <v>0</v>
      </c>
      <c r="E187" s="27">
        <f t="shared" ca="1" si="120"/>
        <v>0</v>
      </c>
      <c r="F187" s="27">
        <f t="shared" ca="1" si="121"/>
        <v>0</v>
      </c>
      <c r="G187" s="27">
        <f t="shared" ca="1" si="122"/>
        <v>0</v>
      </c>
      <c r="H187" s="27">
        <f t="shared" ca="1" si="123"/>
        <v>0</v>
      </c>
      <c r="I187" s="27">
        <f t="shared" ca="1" si="124"/>
        <v>0</v>
      </c>
      <c r="J187" s="27">
        <f t="shared" ca="1" si="125"/>
        <v>0</v>
      </c>
      <c r="K187" s="27">
        <f t="shared" ca="1" si="126"/>
        <v>0</v>
      </c>
      <c r="L187" s="27">
        <f t="shared" ca="1" si="127"/>
        <v>0</v>
      </c>
      <c r="M187" s="27">
        <f t="shared" ca="1" si="128"/>
        <v>0</v>
      </c>
      <c r="N187" s="19" t="s">
        <v>177</v>
      </c>
      <c r="O187" t="s">
        <v>521</v>
      </c>
      <c r="P187">
        <f t="shared" ca="1" si="78"/>
        <v>44</v>
      </c>
    </row>
    <row r="188" spans="1:16" x14ac:dyDescent="0.25">
      <c r="A188" s="26" t="str">
        <f t="shared" si="76"/>
        <v>Monduran Dam DNR (66/3.3kV)</v>
      </c>
      <c r="B188" s="27" t="s">
        <v>315</v>
      </c>
      <c r="C188" s="27" t="str">
        <f t="shared" ca="1" si="77"/>
        <v>Firm Capacity for Embedded Generation (MVA)</v>
      </c>
      <c r="D188" s="27">
        <f t="shared" ca="1" si="119"/>
        <v>0</v>
      </c>
      <c r="E188" s="27">
        <f t="shared" ca="1" si="120"/>
        <v>0</v>
      </c>
      <c r="F188" s="27">
        <f t="shared" ca="1" si="121"/>
        <v>0</v>
      </c>
      <c r="G188" s="27">
        <f t="shared" ca="1" si="122"/>
        <v>0</v>
      </c>
      <c r="H188" s="27">
        <f t="shared" ca="1" si="123"/>
        <v>0</v>
      </c>
      <c r="I188" s="27">
        <f t="shared" ca="1" si="124"/>
        <v>0</v>
      </c>
      <c r="J188" s="27">
        <f t="shared" ca="1" si="125"/>
        <v>0</v>
      </c>
      <c r="K188" s="27">
        <f t="shared" ca="1" si="126"/>
        <v>0</v>
      </c>
      <c r="L188" s="27">
        <f t="shared" ca="1" si="127"/>
        <v>0</v>
      </c>
      <c r="M188" s="27">
        <f t="shared" ca="1" si="128"/>
        <v>0</v>
      </c>
      <c r="N188" s="19" t="s">
        <v>307</v>
      </c>
      <c r="O188" t="s">
        <v>522</v>
      </c>
      <c r="P188">
        <f t="shared" ca="1" si="78"/>
        <v>44</v>
      </c>
    </row>
    <row r="189" spans="1:16" x14ac:dyDescent="0.25">
      <c r="A189" s="26" t="str">
        <f t="shared" si="76"/>
        <v>Monto (66/11kV)</v>
      </c>
      <c r="B189" s="27" t="s">
        <v>315</v>
      </c>
      <c r="C189" s="27" t="str">
        <f t="shared" ca="1" si="77"/>
        <v>Firm Capacity for Embedded Generation (MVA)</v>
      </c>
      <c r="D189" s="27">
        <f t="shared" ca="1" si="119"/>
        <v>6.25</v>
      </c>
      <c r="E189" s="27">
        <f t="shared" ca="1" si="120"/>
        <v>6.25</v>
      </c>
      <c r="F189" s="27">
        <f t="shared" ca="1" si="121"/>
        <v>6.25</v>
      </c>
      <c r="G189" s="27">
        <f t="shared" ca="1" si="122"/>
        <v>6.25</v>
      </c>
      <c r="H189" s="27">
        <f t="shared" ca="1" si="123"/>
        <v>6.25</v>
      </c>
      <c r="I189" s="27">
        <f t="shared" ca="1" si="124"/>
        <v>6.25</v>
      </c>
      <c r="J189" s="27">
        <f t="shared" ca="1" si="125"/>
        <v>6.25</v>
      </c>
      <c r="K189" s="27">
        <f t="shared" ca="1" si="126"/>
        <v>6.25</v>
      </c>
      <c r="L189" s="27">
        <f t="shared" ca="1" si="127"/>
        <v>6.25</v>
      </c>
      <c r="M189" s="27">
        <f t="shared" ca="1" si="128"/>
        <v>6.25</v>
      </c>
      <c r="N189" s="19" t="s">
        <v>184</v>
      </c>
      <c r="O189" t="s">
        <v>523</v>
      </c>
      <c r="P189">
        <f t="shared" ca="1" si="78"/>
        <v>44</v>
      </c>
    </row>
    <row r="190" spans="1:16" x14ac:dyDescent="0.25">
      <c r="A190" s="26" t="str">
        <f t="shared" si="76"/>
        <v>Moorvale (66/11kV)</v>
      </c>
      <c r="B190" s="27" t="s">
        <v>315</v>
      </c>
      <c r="C190" s="27" t="str">
        <f t="shared" ca="1" si="77"/>
        <v>Firm Capacity for Embedded Generation (MVA)</v>
      </c>
      <c r="D190" s="27">
        <f t="shared" ca="1" si="119"/>
        <v>0</v>
      </c>
      <c r="E190" s="27">
        <f t="shared" ca="1" si="120"/>
        <v>0</v>
      </c>
      <c r="F190" s="27">
        <f t="shared" ca="1" si="121"/>
        <v>0</v>
      </c>
      <c r="G190" s="27">
        <f t="shared" ca="1" si="122"/>
        <v>0</v>
      </c>
      <c r="H190" s="27">
        <f t="shared" ca="1" si="123"/>
        <v>0</v>
      </c>
      <c r="I190" s="27">
        <f t="shared" ca="1" si="124"/>
        <v>0</v>
      </c>
      <c r="J190" s="27">
        <f t="shared" ca="1" si="125"/>
        <v>0</v>
      </c>
      <c r="K190" s="27">
        <f t="shared" ca="1" si="126"/>
        <v>0</v>
      </c>
      <c r="L190" s="27">
        <f t="shared" ca="1" si="127"/>
        <v>0</v>
      </c>
      <c r="M190" s="27">
        <f t="shared" ca="1" si="128"/>
        <v>0</v>
      </c>
      <c r="N190" s="19" t="s">
        <v>185</v>
      </c>
      <c r="O190" t="s">
        <v>524</v>
      </c>
      <c r="P190">
        <f t="shared" ca="1" si="78"/>
        <v>44</v>
      </c>
    </row>
    <row r="191" spans="1:16" x14ac:dyDescent="0.25">
      <c r="A191" s="26" t="str">
        <f t="shared" si="76"/>
        <v>Mossman (66/22kV)</v>
      </c>
      <c r="B191" s="27" t="s">
        <v>315</v>
      </c>
      <c r="C191" s="27" t="str">
        <f t="shared" ca="1" si="77"/>
        <v>Firm Capacity for Embedded Generation (MVA)</v>
      </c>
      <c r="D191" s="27">
        <f t="shared" ca="1" si="119"/>
        <v>0</v>
      </c>
      <c r="E191" s="27">
        <f t="shared" ca="1" si="120"/>
        <v>0</v>
      </c>
      <c r="F191" s="27">
        <f t="shared" ca="1" si="121"/>
        <v>0</v>
      </c>
      <c r="G191" s="27">
        <f t="shared" ca="1" si="122"/>
        <v>0</v>
      </c>
      <c r="H191" s="27">
        <f t="shared" ca="1" si="123"/>
        <v>0</v>
      </c>
      <c r="I191" s="27">
        <f t="shared" ca="1" si="124"/>
        <v>0</v>
      </c>
      <c r="J191" s="27">
        <f t="shared" ca="1" si="125"/>
        <v>0</v>
      </c>
      <c r="K191" s="27">
        <f t="shared" ca="1" si="126"/>
        <v>0</v>
      </c>
      <c r="L191" s="27">
        <f t="shared" ca="1" si="127"/>
        <v>0</v>
      </c>
      <c r="M191" s="27">
        <f t="shared" ca="1" si="128"/>
        <v>0</v>
      </c>
      <c r="N191" s="19" t="s">
        <v>189</v>
      </c>
      <c r="O191" t="s">
        <v>525</v>
      </c>
      <c r="P191">
        <f t="shared" ca="1" si="78"/>
        <v>44</v>
      </c>
    </row>
    <row r="192" spans="1:16" x14ac:dyDescent="0.25">
      <c r="A192" s="26" t="str">
        <f t="shared" si="76"/>
        <v>Mount Fox (66/33kV)</v>
      </c>
      <c r="B192" s="27" t="s">
        <v>315</v>
      </c>
      <c r="C192" s="27" t="str">
        <f t="shared" ca="1" si="77"/>
        <v>Firm Capacity for Embedded Generation (MVA)</v>
      </c>
      <c r="D192" s="27">
        <f t="shared" ca="1" si="119"/>
        <v>0</v>
      </c>
      <c r="E192" s="27">
        <f t="shared" ca="1" si="120"/>
        <v>0</v>
      </c>
      <c r="F192" s="27">
        <f t="shared" ca="1" si="121"/>
        <v>0</v>
      </c>
      <c r="G192" s="27">
        <f t="shared" ca="1" si="122"/>
        <v>0</v>
      </c>
      <c r="H192" s="27">
        <f t="shared" ca="1" si="123"/>
        <v>0</v>
      </c>
      <c r="I192" s="27">
        <f t="shared" ca="1" si="124"/>
        <v>0</v>
      </c>
      <c r="J192" s="27">
        <f t="shared" ca="1" si="125"/>
        <v>0</v>
      </c>
      <c r="K192" s="27">
        <f t="shared" ca="1" si="126"/>
        <v>0</v>
      </c>
      <c r="L192" s="27">
        <f t="shared" ca="1" si="127"/>
        <v>0</v>
      </c>
      <c r="M192" s="27">
        <f t="shared" ca="1" si="128"/>
        <v>0</v>
      </c>
      <c r="N192" s="19" t="s">
        <v>178</v>
      </c>
      <c r="O192" t="s">
        <v>526</v>
      </c>
      <c r="P192">
        <f t="shared" ca="1" si="78"/>
        <v>44</v>
      </c>
    </row>
    <row r="193" spans="1:16" x14ac:dyDescent="0.25">
      <c r="A193" s="26" t="str">
        <f t="shared" si="76"/>
        <v>Mount Leyshon Pump (66/11kV)</v>
      </c>
      <c r="B193" s="27" t="s">
        <v>315</v>
      </c>
      <c r="C193" s="27" t="str">
        <f t="shared" ca="1" si="77"/>
        <v>Firm Capacity for Embedded Generation (MVA)</v>
      </c>
      <c r="D193" s="27">
        <f t="shared" ca="1" si="119"/>
        <v>0</v>
      </c>
      <c r="E193" s="27">
        <f t="shared" ca="1" si="120"/>
        <v>0</v>
      </c>
      <c r="F193" s="27">
        <f t="shared" ca="1" si="121"/>
        <v>0</v>
      </c>
      <c r="G193" s="27">
        <f t="shared" ca="1" si="122"/>
        <v>0</v>
      </c>
      <c r="H193" s="27">
        <f t="shared" ca="1" si="123"/>
        <v>0</v>
      </c>
      <c r="I193" s="27">
        <f t="shared" ca="1" si="124"/>
        <v>0</v>
      </c>
      <c r="J193" s="27">
        <f t="shared" ca="1" si="125"/>
        <v>0</v>
      </c>
      <c r="K193" s="27">
        <f t="shared" ca="1" si="126"/>
        <v>0</v>
      </c>
      <c r="L193" s="27">
        <f t="shared" ca="1" si="127"/>
        <v>0</v>
      </c>
      <c r="M193" s="27">
        <f t="shared" ca="1" si="128"/>
        <v>0</v>
      </c>
      <c r="N193" s="19" t="s">
        <v>180</v>
      </c>
      <c r="O193" t="s">
        <v>527</v>
      </c>
      <c r="P193">
        <f t="shared" ca="1" si="78"/>
        <v>44</v>
      </c>
    </row>
    <row r="194" spans="1:16" x14ac:dyDescent="0.25">
      <c r="A194" s="26" t="str">
        <f t="shared" si="76"/>
        <v>Mount Rooper (66/11kV)</v>
      </c>
      <c r="B194" s="27" t="s">
        <v>315</v>
      </c>
      <c r="C194" s="27" t="str">
        <f t="shared" ca="1" si="77"/>
        <v>Firm Capacity for Embedded Generation (MVA)</v>
      </c>
      <c r="D194" s="27">
        <f t="shared" ca="1" si="119"/>
        <v>0</v>
      </c>
      <c r="E194" s="27">
        <f t="shared" ca="1" si="120"/>
        <v>0</v>
      </c>
      <c r="F194" s="27">
        <f t="shared" ca="1" si="121"/>
        <v>0</v>
      </c>
      <c r="G194" s="27">
        <f t="shared" ca="1" si="122"/>
        <v>0</v>
      </c>
      <c r="H194" s="27">
        <f t="shared" ca="1" si="123"/>
        <v>0</v>
      </c>
      <c r="I194" s="27">
        <f t="shared" ca="1" si="124"/>
        <v>0</v>
      </c>
      <c r="J194" s="27">
        <f t="shared" ca="1" si="125"/>
        <v>0</v>
      </c>
      <c r="K194" s="27">
        <f t="shared" ca="1" si="126"/>
        <v>0</v>
      </c>
      <c r="L194" s="27">
        <f t="shared" ca="1" si="127"/>
        <v>0</v>
      </c>
      <c r="M194" s="27">
        <f t="shared" ca="1" si="128"/>
        <v>0</v>
      </c>
      <c r="N194" s="19" t="s">
        <v>187</v>
      </c>
      <c r="O194" t="s">
        <v>528</v>
      </c>
      <c r="P194">
        <f t="shared" ca="1" si="78"/>
        <v>44</v>
      </c>
    </row>
    <row r="195" spans="1:16" x14ac:dyDescent="0.25">
      <c r="A195" s="26" t="str">
        <f t="shared" si="76"/>
        <v>Moura (11/22kV)</v>
      </c>
      <c r="B195" s="27" t="s">
        <v>315</v>
      </c>
      <c r="C195" s="27" t="str">
        <f t="shared" ca="1" si="77"/>
        <v>Firm Capacity for Embedded Generation (MVA)</v>
      </c>
      <c r="D195" s="27" t="str">
        <f t="shared" ca="1" si="119"/>
        <v xml:space="preserve"> </v>
      </c>
      <c r="E195" s="27" t="str">
        <f t="shared" ca="1" si="120"/>
        <v xml:space="preserve"> </v>
      </c>
      <c r="F195" s="27" t="str">
        <f t="shared" ca="1" si="121"/>
        <v xml:space="preserve"> </v>
      </c>
      <c r="G195" s="27" t="str">
        <f t="shared" ca="1" si="122"/>
        <v xml:space="preserve"> </v>
      </c>
      <c r="H195" s="27" t="str">
        <f t="shared" ca="1" si="123"/>
        <v xml:space="preserve"> </v>
      </c>
      <c r="I195" s="27" t="str">
        <f t="shared" ca="1" si="124"/>
        <v xml:space="preserve"> </v>
      </c>
      <c r="J195" s="27" t="str">
        <f t="shared" ca="1" si="125"/>
        <v xml:space="preserve"> </v>
      </c>
      <c r="K195" s="27" t="str">
        <f t="shared" ca="1" si="126"/>
        <v xml:space="preserve"> </v>
      </c>
      <c r="L195" s="27" t="str">
        <f t="shared" ca="1" si="127"/>
        <v xml:space="preserve"> </v>
      </c>
      <c r="M195" s="27" t="str">
        <f t="shared" ca="1" si="128"/>
        <v xml:space="preserve"> </v>
      </c>
      <c r="N195" s="19" t="s">
        <v>190</v>
      </c>
      <c r="O195" t="s">
        <v>529</v>
      </c>
      <c r="P195">
        <f t="shared" ca="1" si="78"/>
        <v>44</v>
      </c>
    </row>
    <row r="196" spans="1:16" x14ac:dyDescent="0.25">
      <c r="A196" s="26" t="str">
        <f t="shared" ref="A196:A260" si="129">HYPERLINK("#"&amp;N196&amp;"!A1",O196)</f>
        <v>Mt Bassett (33/11kV)</v>
      </c>
      <c r="B196" s="27" t="s">
        <v>315</v>
      </c>
      <c r="C196" s="27" t="str">
        <f t="shared" ref="C196:C260" ca="1" si="130">INDIRECT($N196&amp;"!"&amp;"E"&amp;$P196)</f>
        <v>Firm Capacity for Embedded Generation (MVA)</v>
      </c>
      <c r="D196" s="27">
        <f t="shared" ca="1" si="119"/>
        <v>12.5</v>
      </c>
      <c r="E196" s="27">
        <f t="shared" ca="1" si="120"/>
        <v>12.5</v>
      </c>
      <c r="F196" s="27">
        <f t="shared" ca="1" si="121"/>
        <v>12.5</v>
      </c>
      <c r="G196" s="27">
        <f t="shared" ca="1" si="122"/>
        <v>12.5</v>
      </c>
      <c r="H196" s="27">
        <f t="shared" ca="1" si="123"/>
        <v>12.5</v>
      </c>
      <c r="I196" s="27">
        <f t="shared" ca="1" si="124"/>
        <v>12.5</v>
      </c>
      <c r="J196" s="27">
        <f t="shared" ca="1" si="125"/>
        <v>12.5</v>
      </c>
      <c r="K196" s="27">
        <f t="shared" ca="1" si="126"/>
        <v>12.5</v>
      </c>
      <c r="L196" s="27">
        <f t="shared" ca="1" si="127"/>
        <v>12.5</v>
      </c>
      <c r="M196" s="27">
        <f t="shared" ca="1" si="128"/>
        <v>12.5</v>
      </c>
      <c r="N196" s="19" t="s">
        <v>176</v>
      </c>
      <c r="O196" t="s">
        <v>530</v>
      </c>
      <c r="P196">
        <f t="shared" ref="P196:P260" ca="1" si="131">MATCH($D$1,INDIRECT($N196&amp;"!E:E"),0)</f>
        <v>44</v>
      </c>
    </row>
    <row r="197" spans="1:16" x14ac:dyDescent="0.25">
      <c r="A197" s="26" t="str">
        <f t="shared" si="129"/>
        <v>Mt Garnet (66/22kV)</v>
      </c>
      <c r="B197" s="27" t="s">
        <v>315</v>
      </c>
      <c r="C197" s="27" t="str">
        <f t="shared" ca="1" si="130"/>
        <v>Firm Capacity for Embedded Generation (MVA)</v>
      </c>
      <c r="D197" s="27">
        <f t="shared" ca="1" si="119"/>
        <v>4</v>
      </c>
      <c r="E197" s="27">
        <f t="shared" ca="1" si="120"/>
        <v>4</v>
      </c>
      <c r="F197" s="27">
        <f t="shared" ca="1" si="121"/>
        <v>4</v>
      </c>
      <c r="G197" s="27">
        <f t="shared" ca="1" si="122"/>
        <v>4</v>
      </c>
      <c r="H197" s="27">
        <f t="shared" ca="1" si="123"/>
        <v>4</v>
      </c>
      <c r="I197" s="27">
        <f t="shared" ca="1" si="124"/>
        <v>4</v>
      </c>
      <c r="J197" s="27">
        <f t="shared" ca="1" si="125"/>
        <v>4</v>
      </c>
      <c r="K197" s="27">
        <f t="shared" ca="1" si="126"/>
        <v>4</v>
      </c>
      <c r="L197" s="27">
        <f t="shared" ca="1" si="127"/>
        <v>4</v>
      </c>
      <c r="M197" s="27">
        <f t="shared" ca="1" si="128"/>
        <v>4</v>
      </c>
      <c r="N197" s="19" t="s">
        <v>179</v>
      </c>
      <c r="O197" t="s">
        <v>531</v>
      </c>
      <c r="P197">
        <f t="shared" ca="1" si="131"/>
        <v>44</v>
      </c>
    </row>
    <row r="198" spans="1:16" x14ac:dyDescent="0.25">
      <c r="A198" s="26" t="str">
        <f t="shared" si="129"/>
        <v>Mt Molloy (66/22kV)</v>
      </c>
      <c r="B198" s="27" t="s">
        <v>315</v>
      </c>
      <c r="C198" s="27" t="str">
        <f t="shared" ca="1" si="130"/>
        <v>Firm Capacity for Embedded Generation (MVA)</v>
      </c>
      <c r="D198" s="27">
        <f t="shared" ca="1" si="119"/>
        <v>1.5</v>
      </c>
      <c r="E198" s="27">
        <f t="shared" ca="1" si="120"/>
        <v>1.5</v>
      </c>
      <c r="F198" s="27">
        <f t="shared" ca="1" si="121"/>
        <v>1.5</v>
      </c>
      <c r="G198" s="27">
        <f t="shared" ca="1" si="122"/>
        <v>1.5</v>
      </c>
      <c r="H198" s="27">
        <f t="shared" ca="1" si="123"/>
        <v>1.5</v>
      </c>
      <c r="I198" s="27">
        <f t="shared" ca="1" si="124"/>
        <v>1.5</v>
      </c>
      <c r="J198" s="27">
        <f t="shared" ca="1" si="125"/>
        <v>1.5</v>
      </c>
      <c r="K198" s="27">
        <f t="shared" ca="1" si="126"/>
        <v>1.5</v>
      </c>
      <c r="L198" s="27">
        <f t="shared" ca="1" si="127"/>
        <v>1.5</v>
      </c>
      <c r="M198" s="27">
        <f t="shared" ca="1" si="128"/>
        <v>1.5</v>
      </c>
      <c r="N198" s="19" t="s">
        <v>181</v>
      </c>
      <c r="O198" t="s">
        <v>532</v>
      </c>
      <c r="P198">
        <f t="shared" ca="1" si="131"/>
        <v>44</v>
      </c>
    </row>
    <row r="199" spans="1:16" x14ac:dyDescent="0.25">
      <c r="A199" s="26" t="str">
        <f t="shared" si="129"/>
        <v>Mt Morgan (66/11kV)</v>
      </c>
      <c r="B199" s="27" t="s">
        <v>315</v>
      </c>
      <c r="C199" s="27" t="str">
        <f t="shared" ca="1" si="130"/>
        <v>Firm Capacity for Embedded Generation (MVA)</v>
      </c>
      <c r="D199" s="27">
        <f t="shared" ca="1" si="119"/>
        <v>5</v>
      </c>
      <c r="E199" s="27">
        <f t="shared" ca="1" si="120"/>
        <v>5</v>
      </c>
      <c r="F199" s="27">
        <f t="shared" ca="1" si="121"/>
        <v>5</v>
      </c>
      <c r="G199" s="27">
        <f t="shared" ca="1" si="122"/>
        <v>5</v>
      </c>
      <c r="H199" s="27">
        <f t="shared" ca="1" si="123"/>
        <v>5</v>
      </c>
      <c r="I199" s="27">
        <f t="shared" ca="1" si="124"/>
        <v>5</v>
      </c>
      <c r="J199" s="27">
        <f t="shared" ca="1" si="125"/>
        <v>5</v>
      </c>
      <c r="K199" s="27">
        <f t="shared" ca="1" si="126"/>
        <v>5</v>
      </c>
      <c r="L199" s="27">
        <f t="shared" ca="1" si="127"/>
        <v>5</v>
      </c>
      <c r="M199" s="27">
        <f t="shared" ca="1" si="128"/>
        <v>5</v>
      </c>
      <c r="N199" s="19" t="s">
        <v>182</v>
      </c>
      <c r="O199" t="s">
        <v>533</v>
      </c>
      <c r="P199">
        <f t="shared" ca="1" si="131"/>
        <v>44</v>
      </c>
    </row>
    <row r="200" spans="1:16" x14ac:dyDescent="0.25">
      <c r="A200" s="26" t="str">
        <f t="shared" si="129"/>
        <v>Mt Mowbullan (33/11kV)</v>
      </c>
      <c r="B200" s="27" t="s">
        <v>315</v>
      </c>
      <c r="C200" s="27" t="str">
        <f t="shared" ca="1" si="130"/>
        <v>Firm Capacity for Embedded Generation (MVA)</v>
      </c>
      <c r="D200" s="27">
        <f t="shared" ca="1" si="119"/>
        <v>0</v>
      </c>
      <c r="E200" s="27">
        <f t="shared" ca="1" si="120"/>
        <v>0</v>
      </c>
      <c r="F200" s="27">
        <f t="shared" ca="1" si="121"/>
        <v>0</v>
      </c>
      <c r="G200" s="27">
        <f t="shared" ca="1" si="122"/>
        <v>0</v>
      </c>
      <c r="H200" s="27">
        <f t="shared" ca="1" si="123"/>
        <v>0</v>
      </c>
      <c r="I200" s="27">
        <f t="shared" ca="1" si="124"/>
        <v>0</v>
      </c>
      <c r="J200" s="27">
        <f t="shared" ca="1" si="125"/>
        <v>0</v>
      </c>
      <c r="K200" s="27">
        <f t="shared" ca="1" si="126"/>
        <v>0</v>
      </c>
      <c r="L200" s="27">
        <f t="shared" ca="1" si="127"/>
        <v>0</v>
      </c>
      <c r="M200" s="27">
        <f t="shared" ca="1" si="128"/>
        <v>0</v>
      </c>
      <c r="N200" s="19" t="s">
        <v>183</v>
      </c>
      <c r="O200" t="s">
        <v>534</v>
      </c>
      <c r="P200">
        <f t="shared" ca="1" si="131"/>
        <v>44</v>
      </c>
    </row>
    <row r="201" spans="1:16" x14ac:dyDescent="0.25">
      <c r="A201" s="26" t="str">
        <f t="shared" si="129"/>
        <v>Mt Sibley (33/11kV)</v>
      </c>
      <c r="B201" s="27" t="s">
        <v>315</v>
      </c>
      <c r="C201" s="27" t="str">
        <f t="shared" ca="1" si="130"/>
        <v>Firm Capacity for Embedded Generation (MVA)</v>
      </c>
      <c r="D201" s="27">
        <f t="shared" ca="1" si="119"/>
        <v>0</v>
      </c>
      <c r="E201" s="27">
        <f t="shared" ca="1" si="120"/>
        <v>0</v>
      </c>
      <c r="F201" s="27">
        <f t="shared" ca="1" si="121"/>
        <v>0</v>
      </c>
      <c r="G201" s="27">
        <f t="shared" ca="1" si="122"/>
        <v>0</v>
      </c>
      <c r="H201" s="27">
        <f t="shared" ca="1" si="123"/>
        <v>0</v>
      </c>
      <c r="I201" s="27">
        <f t="shared" ca="1" si="124"/>
        <v>0</v>
      </c>
      <c r="J201" s="27">
        <f t="shared" ca="1" si="125"/>
        <v>0</v>
      </c>
      <c r="K201" s="27">
        <f t="shared" ca="1" si="126"/>
        <v>0</v>
      </c>
      <c r="L201" s="27">
        <f t="shared" ca="1" si="127"/>
        <v>0</v>
      </c>
      <c r="M201" s="27">
        <f t="shared" ca="1" si="128"/>
        <v>0</v>
      </c>
      <c r="N201" s="19" t="s">
        <v>188</v>
      </c>
      <c r="O201" t="s">
        <v>535</v>
      </c>
      <c r="P201">
        <f t="shared" ca="1" si="131"/>
        <v>44</v>
      </c>
    </row>
    <row r="202" spans="1:16" x14ac:dyDescent="0.25">
      <c r="A202" s="26" t="str">
        <f t="shared" si="129"/>
        <v>Mundubbera Town (66/11kV)</v>
      </c>
      <c r="B202" s="27" t="s">
        <v>315</v>
      </c>
      <c r="C202" s="27" t="str">
        <f t="shared" ca="1" si="130"/>
        <v>Firm Capacity for Embedded Generation (MVA)</v>
      </c>
      <c r="D202" s="27">
        <f t="shared" ca="1" si="119"/>
        <v>16</v>
      </c>
      <c r="E202" s="27">
        <f t="shared" ca="1" si="120"/>
        <v>16</v>
      </c>
      <c r="F202" s="27">
        <f t="shared" ca="1" si="121"/>
        <v>16</v>
      </c>
      <c r="G202" s="27">
        <f t="shared" ca="1" si="122"/>
        <v>16</v>
      </c>
      <c r="H202" s="27">
        <f t="shared" ca="1" si="123"/>
        <v>16</v>
      </c>
      <c r="I202" s="27">
        <f t="shared" ca="1" si="124"/>
        <v>16</v>
      </c>
      <c r="J202" s="27">
        <f t="shared" ca="1" si="125"/>
        <v>16</v>
      </c>
      <c r="K202" s="27">
        <f t="shared" ca="1" si="126"/>
        <v>16</v>
      </c>
      <c r="L202" s="27">
        <f t="shared" ca="1" si="127"/>
        <v>16</v>
      </c>
      <c r="M202" s="27">
        <f t="shared" ca="1" si="128"/>
        <v>16</v>
      </c>
      <c r="N202" s="19" t="s">
        <v>193</v>
      </c>
      <c r="O202" t="s">
        <v>536</v>
      </c>
      <c r="P202">
        <f t="shared" ca="1" si="131"/>
        <v>44</v>
      </c>
    </row>
    <row r="203" spans="1:16" x14ac:dyDescent="0.25">
      <c r="A203" s="26" t="str">
        <f t="shared" si="129"/>
        <v>Murgon (66/11kV)</v>
      </c>
      <c r="B203" s="27" t="s">
        <v>315</v>
      </c>
      <c r="C203" s="27" t="str">
        <f t="shared" ca="1" si="130"/>
        <v>Firm Capacity for Embedded Generation (MVA)</v>
      </c>
      <c r="D203" s="27">
        <f t="shared" ca="1" si="119"/>
        <v>5.8</v>
      </c>
      <c r="E203" s="27">
        <f t="shared" ca="1" si="120"/>
        <v>5.8</v>
      </c>
      <c r="F203" s="27">
        <f t="shared" ca="1" si="121"/>
        <v>5.8</v>
      </c>
      <c r="G203" s="27">
        <f t="shared" ca="1" si="122"/>
        <v>5.8</v>
      </c>
      <c r="H203" s="27">
        <f t="shared" ca="1" si="123"/>
        <v>5.8</v>
      </c>
      <c r="I203" s="27">
        <f t="shared" ca="1" si="124"/>
        <v>5.8</v>
      </c>
      <c r="J203" s="27">
        <f t="shared" ca="1" si="125"/>
        <v>5.8</v>
      </c>
      <c r="K203" s="27">
        <f t="shared" ca="1" si="126"/>
        <v>5.8</v>
      </c>
      <c r="L203" s="27">
        <f t="shared" ca="1" si="127"/>
        <v>5.8</v>
      </c>
      <c r="M203" s="27">
        <f t="shared" ca="1" si="128"/>
        <v>5.8</v>
      </c>
      <c r="N203" s="19" t="s">
        <v>191</v>
      </c>
      <c r="O203" t="s">
        <v>537</v>
      </c>
      <c r="P203">
        <f t="shared" ca="1" si="131"/>
        <v>44</v>
      </c>
    </row>
    <row r="204" spans="1:16" x14ac:dyDescent="0.25">
      <c r="A204" s="26" t="str">
        <f t="shared" si="129"/>
        <v>Mutarnee (66/11kV)</v>
      </c>
      <c r="B204" s="27" t="s">
        <v>315</v>
      </c>
      <c r="C204" s="27" t="str">
        <f t="shared" ca="1" si="130"/>
        <v>Firm Capacity for Embedded Generation (MVA)</v>
      </c>
      <c r="D204" s="27">
        <f t="shared" ca="1" si="119"/>
        <v>0</v>
      </c>
      <c r="E204" s="27">
        <f t="shared" ca="1" si="120"/>
        <v>0</v>
      </c>
      <c r="F204" s="27">
        <f t="shared" ca="1" si="121"/>
        <v>0</v>
      </c>
      <c r="G204" s="27">
        <f t="shared" ca="1" si="122"/>
        <v>0</v>
      </c>
      <c r="H204" s="27">
        <f t="shared" ca="1" si="123"/>
        <v>0</v>
      </c>
      <c r="I204" s="27">
        <f t="shared" ca="1" si="124"/>
        <v>0</v>
      </c>
      <c r="J204" s="27">
        <f t="shared" ca="1" si="125"/>
        <v>0</v>
      </c>
      <c r="K204" s="27">
        <f t="shared" ca="1" si="126"/>
        <v>0</v>
      </c>
      <c r="L204" s="27">
        <f t="shared" ca="1" si="127"/>
        <v>0</v>
      </c>
      <c r="M204" s="27">
        <f t="shared" ca="1" si="128"/>
        <v>0</v>
      </c>
      <c r="N204" s="19" t="s">
        <v>192</v>
      </c>
      <c r="O204" t="s">
        <v>538</v>
      </c>
      <c r="P204">
        <f t="shared" ca="1" si="131"/>
        <v>44</v>
      </c>
    </row>
    <row r="205" spans="1:16" x14ac:dyDescent="0.25">
      <c r="A205" s="26" t="str">
        <f t="shared" si="129"/>
        <v>Nanango (66/11kV)</v>
      </c>
      <c r="B205" s="27" t="s">
        <v>315</v>
      </c>
      <c r="C205" s="27" t="str">
        <f t="shared" ca="1" si="130"/>
        <v>Firm Capacity for Embedded Generation (MVA)</v>
      </c>
      <c r="D205" s="27">
        <f t="shared" ca="1" si="119"/>
        <v>5</v>
      </c>
      <c r="E205" s="27">
        <f t="shared" ca="1" si="120"/>
        <v>5</v>
      </c>
      <c r="F205" s="27">
        <f t="shared" ca="1" si="121"/>
        <v>5</v>
      </c>
      <c r="G205" s="27">
        <f t="shared" ca="1" si="122"/>
        <v>5</v>
      </c>
      <c r="H205" s="27">
        <f t="shared" ca="1" si="123"/>
        <v>5</v>
      </c>
      <c r="I205" s="27">
        <f t="shared" ca="1" si="124"/>
        <v>5</v>
      </c>
      <c r="J205" s="27">
        <f t="shared" ca="1" si="125"/>
        <v>5</v>
      </c>
      <c r="K205" s="27">
        <f t="shared" ca="1" si="126"/>
        <v>5</v>
      </c>
      <c r="L205" s="27">
        <f t="shared" ca="1" si="127"/>
        <v>5</v>
      </c>
      <c r="M205" s="27">
        <f t="shared" ca="1" si="128"/>
        <v>5</v>
      </c>
      <c r="N205" s="19" t="s">
        <v>194</v>
      </c>
      <c r="O205" t="s">
        <v>539</v>
      </c>
      <c r="P205">
        <f t="shared" ca="1" si="131"/>
        <v>44</v>
      </c>
    </row>
    <row r="206" spans="1:16" x14ac:dyDescent="0.25">
      <c r="A206" s="26" t="str">
        <f t="shared" si="129"/>
        <v>Nandi (33/11kV)</v>
      </c>
      <c r="B206" s="27" t="s">
        <v>315</v>
      </c>
      <c r="C206" s="27" t="str">
        <f t="shared" ca="1" si="130"/>
        <v>Firm Capacity for Embedded Generation (MVA)</v>
      </c>
      <c r="D206" s="27">
        <f t="shared" ca="1" si="119"/>
        <v>1</v>
      </c>
      <c r="E206" s="27">
        <f t="shared" ca="1" si="120"/>
        <v>1</v>
      </c>
      <c r="F206" s="27">
        <f t="shared" ca="1" si="121"/>
        <v>1</v>
      </c>
      <c r="G206" s="27">
        <f t="shared" ca="1" si="122"/>
        <v>1</v>
      </c>
      <c r="H206" s="27">
        <f t="shared" ca="1" si="123"/>
        <v>1</v>
      </c>
      <c r="I206" s="27">
        <f t="shared" ca="1" si="124"/>
        <v>1</v>
      </c>
      <c r="J206" s="27">
        <f t="shared" ca="1" si="125"/>
        <v>1</v>
      </c>
      <c r="K206" s="27">
        <f t="shared" ca="1" si="126"/>
        <v>1</v>
      </c>
      <c r="L206" s="27">
        <f t="shared" ca="1" si="127"/>
        <v>1</v>
      </c>
      <c r="M206" s="27">
        <f t="shared" ca="1" si="128"/>
        <v>1</v>
      </c>
      <c r="N206" s="19" t="s">
        <v>195</v>
      </c>
      <c r="O206" t="s">
        <v>540</v>
      </c>
      <c r="P206">
        <f t="shared" ca="1" si="131"/>
        <v>44</v>
      </c>
    </row>
    <row r="207" spans="1:16" x14ac:dyDescent="0.25">
      <c r="A207" s="26" t="str">
        <f t="shared" si="129"/>
        <v>Nebo (132/11kV)</v>
      </c>
      <c r="B207" s="27" t="s">
        <v>315</v>
      </c>
      <c r="C207" s="27" t="str">
        <f t="shared" ca="1" si="130"/>
        <v>Firm Capacity for Embedded Generation (MVA)</v>
      </c>
      <c r="D207" s="27">
        <f t="shared" ca="1" si="119"/>
        <v>0</v>
      </c>
      <c r="E207" s="27">
        <f t="shared" ca="1" si="120"/>
        <v>0</v>
      </c>
      <c r="F207" s="27">
        <f t="shared" ca="1" si="121"/>
        <v>0</v>
      </c>
      <c r="G207" s="27">
        <f t="shared" ca="1" si="122"/>
        <v>0</v>
      </c>
      <c r="H207" s="27">
        <f t="shared" ca="1" si="123"/>
        <v>0</v>
      </c>
      <c r="I207" s="27">
        <f t="shared" ca="1" si="124"/>
        <v>0</v>
      </c>
      <c r="J207" s="27">
        <f t="shared" ca="1" si="125"/>
        <v>0</v>
      </c>
      <c r="K207" s="27">
        <f t="shared" ca="1" si="126"/>
        <v>0</v>
      </c>
      <c r="L207" s="27">
        <f t="shared" ca="1" si="127"/>
        <v>0</v>
      </c>
      <c r="M207" s="27">
        <f t="shared" ca="1" si="128"/>
        <v>0</v>
      </c>
      <c r="N207" s="19" t="s">
        <v>196</v>
      </c>
      <c r="O207" t="s">
        <v>541</v>
      </c>
      <c r="P207">
        <f t="shared" ca="1" si="131"/>
        <v>44</v>
      </c>
    </row>
    <row r="208" spans="1:16" x14ac:dyDescent="0.25">
      <c r="A208" s="26" t="str">
        <f t="shared" si="129"/>
        <v>Neil Smith (66/11kV)</v>
      </c>
      <c r="B208" s="27" t="s">
        <v>315</v>
      </c>
      <c r="C208" s="27" t="str">
        <f t="shared" ca="1" si="130"/>
        <v>Firm Capacity for Embedded Generation (MVA)</v>
      </c>
      <c r="D208" s="27">
        <f t="shared" ca="1" si="119"/>
        <v>9.1999999999999993</v>
      </c>
      <c r="E208" s="27">
        <f t="shared" ca="1" si="120"/>
        <v>9.1999999999999993</v>
      </c>
      <c r="F208" s="27">
        <f t="shared" ca="1" si="121"/>
        <v>9.1999999999999993</v>
      </c>
      <c r="G208" s="27">
        <f t="shared" ca="1" si="122"/>
        <v>9.1999999999999993</v>
      </c>
      <c r="H208" s="27">
        <f t="shared" ca="1" si="123"/>
        <v>9.1999999999999993</v>
      </c>
      <c r="I208" s="27">
        <f t="shared" ca="1" si="124"/>
        <v>9.1999999999999993</v>
      </c>
      <c r="J208" s="27">
        <f t="shared" ca="1" si="125"/>
        <v>9.1999999999999993</v>
      </c>
      <c r="K208" s="27">
        <f t="shared" ca="1" si="126"/>
        <v>9.1999999999999993</v>
      </c>
      <c r="L208" s="27">
        <f t="shared" ca="1" si="127"/>
        <v>9.1999999999999993</v>
      </c>
      <c r="M208" s="27">
        <f t="shared" ca="1" si="128"/>
        <v>9.1999999999999993</v>
      </c>
      <c r="N208" s="19" t="s">
        <v>197</v>
      </c>
      <c r="O208" t="s">
        <v>542</v>
      </c>
      <c r="P208">
        <f t="shared" ca="1" si="131"/>
        <v>44</v>
      </c>
    </row>
    <row r="209" spans="1:16" x14ac:dyDescent="0.25">
      <c r="A209" s="26" t="str">
        <f t="shared" si="129"/>
        <v>Normanton (66/22kV)</v>
      </c>
      <c r="B209" s="27" t="s">
        <v>315</v>
      </c>
      <c r="C209" s="27" t="str">
        <f t="shared" ca="1" si="130"/>
        <v>Firm Capacity for Embedded Generation (MVA)</v>
      </c>
      <c r="D209" s="27">
        <f t="shared" ca="1" si="119"/>
        <v>5</v>
      </c>
      <c r="E209" s="27">
        <f t="shared" ca="1" si="120"/>
        <v>5</v>
      </c>
      <c r="F209" s="27">
        <f t="shared" ca="1" si="121"/>
        <v>5</v>
      </c>
      <c r="G209" s="27">
        <f t="shared" ca="1" si="122"/>
        <v>5</v>
      </c>
      <c r="H209" s="27">
        <f t="shared" ca="1" si="123"/>
        <v>5</v>
      </c>
      <c r="I209" s="27">
        <f t="shared" ca="1" si="124"/>
        <v>5</v>
      </c>
      <c r="J209" s="27">
        <f t="shared" ca="1" si="125"/>
        <v>5</v>
      </c>
      <c r="K209" s="27">
        <f t="shared" ca="1" si="126"/>
        <v>5</v>
      </c>
      <c r="L209" s="27">
        <f t="shared" ca="1" si="127"/>
        <v>5</v>
      </c>
      <c r="M209" s="27">
        <f t="shared" ca="1" si="128"/>
        <v>5</v>
      </c>
      <c r="N209" s="19" t="s">
        <v>200</v>
      </c>
      <c r="O209" t="s">
        <v>543</v>
      </c>
      <c r="P209">
        <f t="shared" ca="1" si="131"/>
        <v>44</v>
      </c>
    </row>
    <row r="210" spans="1:16" x14ac:dyDescent="0.25">
      <c r="A210" s="26" t="str">
        <f t="shared" si="129"/>
        <v>North Cloncurry (66/11kV)</v>
      </c>
      <c r="B210" s="27" t="s">
        <v>315</v>
      </c>
      <c r="C210" s="27" t="str">
        <f t="shared" ca="1" si="130"/>
        <v>Firm Capacity for Embedded Generation (MVA)</v>
      </c>
      <c r="D210" s="27">
        <f t="shared" ca="1" si="119"/>
        <v>5</v>
      </c>
      <c r="E210" s="27">
        <f t="shared" ca="1" si="120"/>
        <v>5</v>
      </c>
      <c r="F210" s="27">
        <f t="shared" ca="1" si="121"/>
        <v>5</v>
      </c>
      <c r="G210" s="27">
        <f t="shared" ca="1" si="122"/>
        <v>5</v>
      </c>
      <c r="H210" s="27">
        <f t="shared" ca="1" si="123"/>
        <v>5</v>
      </c>
      <c r="I210" s="27">
        <f t="shared" ca="1" si="124"/>
        <v>5</v>
      </c>
      <c r="J210" s="27">
        <f t="shared" ca="1" si="125"/>
        <v>5</v>
      </c>
      <c r="K210" s="27">
        <f t="shared" ca="1" si="126"/>
        <v>5</v>
      </c>
      <c r="L210" s="27">
        <f t="shared" ca="1" si="127"/>
        <v>5</v>
      </c>
      <c r="M210" s="27">
        <f t="shared" ca="1" si="128"/>
        <v>5</v>
      </c>
      <c r="N210" s="19" t="s">
        <v>198</v>
      </c>
      <c r="O210" t="s">
        <v>544</v>
      </c>
      <c r="P210">
        <f t="shared" ca="1" si="131"/>
        <v>44</v>
      </c>
    </row>
    <row r="211" spans="1:16" x14ac:dyDescent="0.25">
      <c r="A211" s="26" t="str">
        <f t="shared" si="129"/>
        <v>North Mackay (33/11kV)</v>
      </c>
      <c r="B211" s="27" t="s">
        <v>315</v>
      </c>
      <c r="C211" s="27" t="str">
        <f t="shared" ca="1" si="130"/>
        <v>Firm Capacity for Embedded Generation (MVA)</v>
      </c>
      <c r="D211" s="27">
        <f t="shared" ca="1" si="119"/>
        <v>15</v>
      </c>
      <c r="E211" s="27">
        <f t="shared" ca="1" si="120"/>
        <v>15</v>
      </c>
      <c r="F211" s="27">
        <f t="shared" ca="1" si="121"/>
        <v>15</v>
      </c>
      <c r="G211" s="27">
        <f t="shared" ca="1" si="122"/>
        <v>15</v>
      </c>
      <c r="H211" s="27">
        <f t="shared" ca="1" si="123"/>
        <v>15</v>
      </c>
      <c r="I211" s="27">
        <f t="shared" ca="1" si="124"/>
        <v>15</v>
      </c>
      <c r="J211" s="27">
        <f t="shared" ca="1" si="125"/>
        <v>15</v>
      </c>
      <c r="K211" s="27">
        <f t="shared" ca="1" si="126"/>
        <v>15</v>
      </c>
      <c r="L211" s="27">
        <f t="shared" ca="1" si="127"/>
        <v>15</v>
      </c>
      <c r="M211" s="27">
        <f t="shared" ca="1" si="128"/>
        <v>15</v>
      </c>
      <c r="N211" s="19" t="s">
        <v>199</v>
      </c>
      <c r="O211" t="s">
        <v>545</v>
      </c>
      <c r="P211">
        <f t="shared" ca="1" si="131"/>
        <v>44</v>
      </c>
    </row>
    <row r="212" spans="1:16" x14ac:dyDescent="0.25">
      <c r="A212" s="26" t="str">
        <f t="shared" si="129"/>
        <v>North Street (33/11kV)</v>
      </c>
      <c r="B212" s="27" t="s">
        <v>315</v>
      </c>
      <c r="C212" s="27" t="str">
        <f t="shared" ca="1" si="130"/>
        <v>Firm Capacity for Embedded Generation (MVA)</v>
      </c>
      <c r="D212" s="27">
        <f t="shared" ca="1" si="119"/>
        <v>0</v>
      </c>
      <c r="E212" s="27">
        <f t="shared" ca="1" si="120"/>
        <v>0</v>
      </c>
      <c r="F212" s="27">
        <f t="shared" ca="1" si="121"/>
        <v>0</v>
      </c>
      <c r="G212" s="27">
        <f t="shared" ca="1" si="122"/>
        <v>15</v>
      </c>
      <c r="H212" s="27">
        <f t="shared" ca="1" si="123"/>
        <v>15</v>
      </c>
      <c r="I212" s="27">
        <f t="shared" ca="1" si="124"/>
        <v>0</v>
      </c>
      <c r="J212" s="27">
        <f t="shared" ca="1" si="125"/>
        <v>0</v>
      </c>
      <c r="K212" s="27">
        <f t="shared" ca="1" si="126"/>
        <v>0</v>
      </c>
      <c r="L212" s="27">
        <f t="shared" ca="1" si="127"/>
        <v>15</v>
      </c>
      <c r="M212" s="27">
        <f t="shared" ca="1" si="128"/>
        <v>15</v>
      </c>
      <c r="N212" s="19" t="s">
        <v>202</v>
      </c>
      <c r="O212" t="s">
        <v>546</v>
      </c>
      <c r="P212">
        <f t="shared" ca="1" si="131"/>
        <v>44</v>
      </c>
    </row>
    <row r="213" spans="1:16" x14ac:dyDescent="0.25">
      <c r="A213" s="26" t="str">
        <f t="shared" si="129"/>
        <v>Norwin (33/11kV)</v>
      </c>
      <c r="B213" s="27" t="s">
        <v>315</v>
      </c>
      <c r="C213" s="27" t="str">
        <f t="shared" ca="1" si="130"/>
        <v>Firm Capacity for Embedded Generation (MVA)</v>
      </c>
      <c r="D213" s="27">
        <f t="shared" ca="1" si="119"/>
        <v>3</v>
      </c>
      <c r="E213" s="27">
        <f t="shared" ca="1" si="120"/>
        <v>3</v>
      </c>
      <c r="F213" s="27">
        <f t="shared" ca="1" si="121"/>
        <v>3</v>
      </c>
      <c r="G213" s="27">
        <f t="shared" ca="1" si="122"/>
        <v>3</v>
      </c>
      <c r="H213" s="27">
        <f t="shared" ca="1" si="123"/>
        <v>3</v>
      </c>
      <c r="I213" s="27">
        <f t="shared" ca="1" si="124"/>
        <v>3</v>
      </c>
      <c r="J213" s="27">
        <f t="shared" ca="1" si="125"/>
        <v>3</v>
      </c>
      <c r="K213" s="27">
        <f t="shared" ca="1" si="126"/>
        <v>3</v>
      </c>
      <c r="L213" s="27">
        <f t="shared" ca="1" si="127"/>
        <v>3</v>
      </c>
      <c r="M213" s="27">
        <f t="shared" ca="1" si="128"/>
        <v>3</v>
      </c>
      <c r="N213" s="19" t="s">
        <v>201</v>
      </c>
      <c r="O213" t="s">
        <v>547</v>
      </c>
      <c r="P213">
        <f t="shared" ca="1" si="131"/>
        <v>44</v>
      </c>
    </row>
    <row r="214" spans="1:16" x14ac:dyDescent="0.25">
      <c r="A214" s="26" t="str">
        <f t="shared" si="129"/>
        <v>Oakey (33/11kV)</v>
      </c>
      <c r="B214" s="27" t="s">
        <v>315</v>
      </c>
      <c r="C214" s="27" t="str">
        <f t="shared" ca="1" si="130"/>
        <v>Firm Capacity for Embedded Generation (MVA)</v>
      </c>
      <c r="D214" s="27">
        <f t="shared" ca="1" si="119"/>
        <v>20</v>
      </c>
      <c r="E214" s="27">
        <f t="shared" ca="1" si="120"/>
        <v>20</v>
      </c>
      <c r="F214" s="27">
        <f t="shared" ca="1" si="121"/>
        <v>20</v>
      </c>
      <c r="G214" s="27">
        <f t="shared" ca="1" si="122"/>
        <v>20</v>
      </c>
      <c r="H214" s="27">
        <f t="shared" ca="1" si="123"/>
        <v>20</v>
      </c>
      <c r="I214" s="27">
        <f t="shared" ca="1" si="124"/>
        <v>20</v>
      </c>
      <c r="J214" s="27">
        <f t="shared" ca="1" si="125"/>
        <v>20</v>
      </c>
      <c r="K214" s="27">
        <f t="shared" ca="1" si="126"/>
        <v>20</v>
      </c>
      <c r="L214" s="27">
        <f t="shared" ca="1" si="127"/>
        <v>20</v>
      </c>
      <c r="M214" s="27">
        <f t="shared" ca="1" si="128"/>
        <v>20</v>
      </c>
      <c r="N214" s="19" t="s">
        <v>203</v>
      </c>
      <c r="O214" t="s">
        <v>548</v>
      </c>
      <c r="P214">
        <f t="shared" ca="1" si="131"/>
        <v>44</v>
      </c>
    </row>
    <row r="215" spans="1:16" x14ac:dyDescent="0.25">
      <c r="A215" s="26" t="str">
        <f t="shared" si="129"/>
        <v>Oakey BSP (110/33kV)</v>
      </c>
      <c r="B215" s="27" t="s">
        <v>338</v>
      </c>
      <c r="C215" s="27" t="str">
        <f t="shared" ca="1" si="130"/>
        <v>Firm Capacity for Embedded Generation (MVA)</v>
      </c>
      <c r="D215" s="27">
        <f ca="1">INDIRECT($N215&amp;"!"&amp;"I"&amp;$P215)</f>
        <v>48</v>
      </c>
      <c r="E215" s="27">
        <f ca="1">INDIRECT($N215&amp;"!"&amp;"K"&amp;$P215)</f>
        <v>48</v>
      </c>
      <c r="F215" s="27">
        <f ca="1">INDIRECT($N215&amp;"!"&amp;"M"&amp;$P215)</f>
        <v>48</v>
      </c>
      <c r="G215" s="27">
        <f ca="1">INDIRECT($N215&amp;"!"&amp;"O"&amp;$P215)</f>
        <v>48</v>
      </c>
      <c r="H215" s="27">
        <f ca="1">INDIRECT($N215&amp;"!"&amp;"R"&amp;$P215)</f>
        <v>48</v>
      </c>
      <c r="I215" s="27">
        <f ca="1">INDIRECT($N215&amp;"!"&amp;"T"&amp;$P215)</f>
        <v>48</v>
      </c>
      <c r="J215" s="27">
        <f ca="1">INDIRECT($N215&amp;"!"&amp;"V"&amp;$P215)</f>
        <v>48</v>
      </c>
      <c r="K215" s="27">
        <f ca="1">INDIRECT($N215&amp;"!"&amp;"AA"&amp;$P215)</f>
        <v>48</v>
      </c>
      <c r="L215" s="27">
        <f ca="1">INDIRECT($N215&amp;"!"&amp;"AB"&amp;$P215)</f>
        <v>48</v>
      </c>
      <c r="M215" s="27">
        <f ca="1">INDIRECT($N215&amp;"!"&amp;"AE"&amp;$P215)</f>
        <v>48</v>
      </c>
      <c r="N215" s="19" t="s">
        <v>270</v>
      </c>
      <c r="O215" t="s">
        <v>549</v>
      </c>
      <c r="P215">
        <f t="shared" ca="1" si="131"/>
        <v>42</v>
      </c>
    </row>
    <row r="216" spans="1:16" x14ac:dyDescent="0.25">
      <c r="A216" s="26" t="str">
        <f t="shared" si="129"/>
        <v>Oonoonba (66/11kV)</v>
      </c>
      <c r="B216" s="27" t="s">
        <v>315</v>
      </c>
      <c r="C216" s="27" t="str">
        <f t="shared" ca="1" si="130"/>
        <v>Firm Capacity for Embedded Generation (MVA)</v>
      </c>
      <c r="D216" s="27">
        <f t="shared" ref="D216:D243" ca="1" si="132">INDIRECT($N216&amp;"!"&amp;"J"&amp;$P216)</f>
        <v>19</v>
      </c>
      <c r="E216" s="27">
        <f t="shared" ref="E216:E243" ca="1" si="133">INDIRECT($N216&amp;"!"&amp;"L"&amp;$P216)</f>
        <v>19</v>
      </c>
      <c r="F216" s="27">
        <f t="shared" ref="F216:F243" ca="1" si="134">INDIRECT($N216&amp;"!"&amp;"N"&amp;$P216)</f>
        <v>19</v>
      </c>
      <c r="G216" s="27">
        <f t="shared" ref="G216:G243" ca="1" si="135">INDIRECT($N216&amp;"!"&amp;"P"&amp;$P216)</f>
        <v>19</v>
      </c>
      <c r="H216" s="27">
        <f t="shared" ref="H216:H243" ca="1" si="136">INDIRECT($N216&amp;"!"&amp;"S"&amp;$P216)</f>
        <v>19</v>
      </c>
      <c r="I216" s="27">
        <f t="shared" ref="I216:I243" ca="1" si="137">INDIRECT($N216&amp;"!"&amp;"U"&amp;$P216)</f>
        <v>19</v>
      </c>
      <c r="J216" s="27">
        <f t="shared" ref="J216:J243" ca="1" si="138">INDIRECT($N216&amp;"!"&amp;"W"&amp;$P216)</f>
        <v>19</v>
      </c>
      <c r="K216" s="27">
        <f t="shared" ref="K216:K243" ca="1" si="139">INDIRECT($N216&amp;"!"&amp;"AB"&amp;$P216)</f>
        <v>19</v>
      </c>
      <c r="L216" s="27">
        <f t="shared" ref="L216:L243" ca="1" si="140">INDIRECT($N216&amp;"!"&amp;"AC"&amp;$P216)</f>
        <v>19</v>
      </c>
      <c r="M216" s="27">
        <f t="shared" ref="M216:M243" ca="1" si="141">INDIRECT($N216&amp;"!"&amp;"AF"&amp;$P216)</f>
        <v>19</v>
      </c>
      <c r="N216" s="19" t="s">
        <v>204</v>
      </c>
      <c r="O216" t="s">
        <v>550</v>
      </c>
      <c r="P216">
        <f t="shared" ca="1" si="131"/>
        <v>44</v>
      </c>
    </row>
    <row r="217" spans="1:16" x14ac:dyDescent="0.25">
      <c r="A217" s="26" t="str">
        <f t="shared" si="129"/>
        <v>Owanyilla (66/11kV)</v>
      </c>
      <c r="B217" s="27" t="s">
        <v>315</v>
      </c>
      <c r="C217" s="27" t="str">
        <f t="shared" ca="1" si="130"/>
        <v>Firm Capacity for Embedded Generation (MVA)</v>
      </c>
      <c r="D217" s="27">
        <f t="shared" ca="1" si="132"/>
        <v>8</v>
      </c>
      <c r="E217" s="27">
        <f t="shared" ca="1" si="133"/>
        <v>8</v>
      </c>
      <c r="F217" s="27">
        <f t="shared" ca="1" si="134"/>
        <v>8</v>
      </c>
      <c r="G217" s="27">
        <f t="shared" ca="1" si="135"/>
        <v>8</v>
      </c>
      <c r="H217" s="27">
        <f t="shared" ca="1" si="136"/>
        <v>8</v>
      </c>
      <c r="I217" s="27">
        <f t="shared" ca="1" si="137"/>
        <v>8</v>
      </c>
      <c r="J217" s="27">
        <f t="shared" ca="1" si="138"/>
        <v>8</v>
      </c>
      <c r="K217" s="27">
        <f t="shared" ca="1" si="139"/>
        <v>8</v>
      </c>
      <c r="L217" s="27">
        <f t="shared" ca="1" si="140"/>
        <v>8</v>
      </c>
      <c r="M217" s="27">
        <f t="shared" ca="1" si="141"/>
        <v>8</v>
      </c>
      <c r="N217" s="19" t="s">
        <v>205</v>
      </c>
      <c r="O217" t="s">
        <v>551</v>
      </c>
      <c r="P217">
        <f t="shared" ca="1" si="131"/>
        <v>44</v>
      </c>
    </row>
    <row r="218" spans="1:16" x14ac:dyDescent="0.25">
      <c r="A218" s="26" t="str">
        <f t="shared" si="129"/>
        <v>Pampas (33/11kV)</v>
      </c>
      <c r="B218" s="27" t="s">
        <v>315</v>
      </c>
      <c r="C218" s="27" t="str">
        <f t="shared" ca="1" si="130"/>
        <v>Firm Capacity for Embedded Generation (MVA)</v>
      </c>
      <c r="D218" s="27">
        <f t="shared" ca="1" si="132"/>
        <v>0</v>
      </c>
      <c r="E218" s="27">
        <f t="shared" ca="1" si="133"/>
        <v>0</v>
      </c>
      <c r="F218" s="27">
        <f t="shared" ca="1" si="134"/>
        <v>0</v>
      </c>
      <c r="G218" s="27">
        <f t="shared" ca="1" si="135"/>
        <v>0</v>
      </c>
      <c r="H218" s="27">
        <f t="shared" ca="1" si="136"/>
        <v>0</v>
      </c>
      <c r="I218" s="27">
        <f t="shared" ca="1" si="137"/>
        <v>0</v>
      </c>
      <c r="J218" s="27">
        <f t="shared" ca="1" si="138"/>
        <v>0</v>
      </c>
      <c r="K218" s="27">
        <f t="shared" ca="1" si="139"/>
        <v>0</v>
      </c>
      <c r="L218" s="27">
        <f t="shared" ca="1" si="140"/>
        <v>0</v>
      </c>
      <c r="M218" s="27">
        <f t="shared" ca="1" si="141"/>
        <v>0</v>
      </c>
      <c r="N218" s="19" t="s">
        <v>206</v>
      </c>
      <c r="O218" t="s">
        <v>552</v>
      </c>
      <c r="P218">
        <f t="shared" ca="1" si="131"/>
        <v>44</v>
      </c>
    </row>
    <row r="219" spans="1:16" x14ac:dyDescent="0.25">
      <c r="A219" s="26" t="str">
        <f t="shared" si="129"/>
        <v>Pandoin (66/22kV)</v>
      </c>
      <c r="B219" s="27" t="s">
        <v>315</v>
      </c>
      <c r="C219" s="27" t="str">
        <f t="shared" ca="1" si="130"/>
        <v>Firm Capacity for Embedded Generation (MVA)</v>
      </c>
      <c r="D219" s="27">
        <f t="shared" ca="1" si="132"/>
        <v>8</v>
      </c>
      <c r="E219" s="27">
        <f t="shared" ca="1" si="133"/>
        <v>8</v>
      </c>
      <c r="F219" s="27">
        <f t="shared" ca="1" si="134"/>
        <v>8</v>
      </c>
      <c r="G219" s="27">
        <f t="shared" ca="1" si="135"/>
        <v>8</v>
      </c>
      <c r="H219" s="27">
        <f t="shared" ca="1" si="136"/>
        <v>8</v>
      </c>
      <c r="I219" s="27">
        <f t="shared" ca="1" si="137"/>
        <v>8</v>
      </c>
      <c r="J219" s="27">
        <f t="shared" ca="1" si="138"/>
        <v>8</v>
      </c>
      <c r="K219" s="27">
        <f t="shared" ca="1" si="139"/>
        <v>8</v>
      </c>
      <c r="L219" s="27">
        <f t="shared" ca="1" si="140"/>
        <v>8</v>
      </c>
      <c r="M219" s="27">
        <f t="shared" ca="1" si="141"/>
        <v>8</v>
      </c>
      <c r="N219" s="19" t="s">
        <v>207</v>
      </c>
      <c r="O219" t="s">
        <v>553</v>
      </c>
      <c r="P219">
        <f t="shared" ca="1" si="131"/>
        <v>44</v>
      </c>
    </row>
    <row r="220" spans="1:16" x14ac:dyDescent="0.25">
      <c r="A220" s="26" t="str">
        <f t="shared" si="129"/>
        <v>Parkhurst (66/11kV)</v>
      </c>
      <c r="B220" s="27" t="s">
        <v>315</v>
      </c>
      <c r="C220" s="27" t="str">
        <f t="shared" ca="1" si="130"/>
        <v>Firm Capacity for Embedded Generation (MVA)</v>
      </c>
      <c r="D220" s="27">
        <f t="shared" ca="1" si="132"/>
        <v>15</v>
      </c>
      <c r="E220" s="27">
        <f t="shared" ca="1" si="133"/>
        <v>15</v>
      </c>
      <c r="F220" s="27">
        <f t="shared" ca="1" si="134"/>
        <v>15</v>
      </c>
      <c r="G220" s="27">
        <f t="shared" ca="1" si="135"/>
        <v>15</v>
      </c>
      <c r="H220" s="27">
        <f t="shared" ca="1" si="136"/>
        <v>15</v>
      </c>
      <c r="I220" s="27">
        <f t="shared" ca="1" si="137"/>
        <v>15</v>
      </c>
      <c r="J220" s="27">
        <f t="shared" ca="1" si="138"/>
        <v>15</v>
      </c>
      <c r="K220" s="27">
        <f t="shared" ca="1" si="139"/>
        <v>15</v>
      </c>
      <c r="L220" s="27">
        <f t="shared" ca="1" si="140"/>
        <v>15</v>
      </c>
      <c r="M220" s="27">
        <f t="shared" ca="1" si="141"/>
        <v>15</v>
      </c>
      <c r="N220" s="19" t="s">
        <v>208</v>
      </c>
      <c r="O220" t="s">
        <v>554</v>
      </c>
      <c r="P220">
        <f t="shared" ca="1" si="131"/>
        <v>44</v>
      </c>
    </row>
    <row r="221" spans="1:16" x14ac:dyDescent="0.25">
      <c r="A221" s="26" t="str">
        <f t="shared" si="129"/>
        <v>Peranga (33/11kV)</v>
      </c>
      <c r="B221" s="27" t="s">
        <v>315</v>
      </c>
      <c r="C221" s="27" t="str">
        <f t="shared" ca="1" si="130"/>
        <v>Firm Capacity for Embedded Generation (MVA)</v>
      </c>
      <c r="D221" s="27">
        <f t="shared" ca="1" si="132"/>
        <v>0</v>
      </c>
      <c r="E221" s="27">
        <f t="shared" ca="1" si="133"/>
        <v>0</v>
      </c>
      <c r="F221" s="27">
        <f t="shared" ca="1" si="134"/>
        <v>0</v>
      </c>
      <c r="G221" s="27">
        <f t="shared" ca="1" si="135"/>
        <v>0</v>
      </c>
      <c r="H221" s="27">
        <f t="shared" ca="1" si="136"/>
        <v>0</v>
      </c>
      <c r="I221" s="27">
        <f t="shared" ca="1" si="137"/>
        <v>0</v>
      </c>
      <c r="J221" s="27">
        <f t="shared" ca="1" si="138"/>
        <v>0</v>
      </c>
      <c r="K221" s="27">
        <f t="shared" ca="1" si="139"/>
        <v>0</v>
      </c>
      <c r="L221" s="27">
        <f t="shared" ca="1" si="140"/>
        <v>0</v>
      </c>
      <c r="M221" s="27">
        <f t="shared" ca="1" si="141"/>
        <v>0</v>
      </c>
      <c r="N221" s="19" t="s">
        <v>210</v>
      </c>
      <c r="O221" t="s">
        <v>555</v>
      </c>
      <c r="P221">
        <f t="shared" ca="1" si="131"/>
        <v>44</v>
      </c>
    </row>
    <row r="222" spans="1:16" x14ac:dyDescent="0.25">
      <c r="A222" s="26" t="str">
        <f t="shared" si="129"/>
        <v>Peter Arlett (66/11kV)</v>
      </c>
      <c r="B222" s="27" t="s">
        <v>315</v>
      </c>
      <c r="C222" s="27" t="str">
        <f t="shared" ca="1" si="130"/>
        <v>Firm Capacity for Embedded Generation (MVA)</v>
      </c>
      <c r="D222" s="27">
        <f t="shared" ca="1" si="132"/>
        <v>21</v>
      </c>
      <c r="E222" s="27">
        <f t="shared" ca="1" si="133"/>
        <v>21</v>
      </c>
      <c r="F222" s="27">
        <f t="shared" ca="1" si="134"/>
        <v>21</v>
      </c>
      <c r="G222" s="27">
        <f t="shared" ca="1" si="135"/>
        <v>21</v>
      </c>
      <c r="H222" s="27">
        <f t="shared" ca="1" si="136"/>
        <v>21</v>
      </c>
      <c r="I222" s="27">
        <f t="shared" ca="1" si="137"/>
        <v>21</v>
      </c>
      <c r="J222" s="27">
        <f t="shared" ca="1" si="138"/>
        <v>21</v>
      </c>
      <c r="K222" s="27">
        <f t="shared" ca="1" si="139"/>
        <v>21</v>
      </c>
      <c r="L222" s="27">
        <f t="shared" ca="1" si="140"/>
        <v>21</v>
      </c>
      <c r="M222" s="27">
        <f t="shared" ca="1" si="141"/>
        <v>21</v>
      </c>
      <c r="N222" s="19" t="s">
        <v>209</v>
      </c>
      <c r="O222" t="s">
        <v>556</v>
      </c>
      <c r="P222">
        <f t="shared" ca="1" si="131"/>
        <v>44</v>
      </c>
    </row>
    <row r="223" spans="1:16" x14ac:dyDescent="0.25">
      <c r="A223" s="26" t="str">
        <f t="shared" si="129"/>
        <v>Pialba (66/11kV)</v>
      </c>
      <c r="B223" s="27" t="s">
        <v>315</v>
      </c>
      <c r="C223" s="27" t="str">
        <f t="shared" ca="1" si="130"/>
        <v>Firm Capacity for Embedded Generation (MVA)</v>
      </c>
      <c r="D223" s="27">
        <f t="shared" ca="1" si="132"/>
        <v>12.5</v>
      </c>
      <c r="E223" s="27">
        <f t="shared" ca="1" si="133"/>
        <v>12.5</v>
      </c>
      <c r="F223" s="27">
        <f t="shared" ca="1" si="134"/>
        <v>12.5</v>
      </c>
      <c r="G223" s="27">
        <f t="shared" ca="1" si="135"/>
        <v>12.5</v>
      </c>
      <c r="H223" s="27">
        <f t="shared" ca="1" si="136"/>
        <v>0</v>
      </c>
      <c r="I223" s="27">
        <f t="shared" ca="1" si="137"/>
        <v>12.5</v>
      </c>
      <c r="J223" s="27">
        <f t="shared" ca="1" si="138"/>
        <v>12.5</v>
      </c>
      <c r="K223" s="27">
        <f t="shared" ca="1" si="139"/>
        <v>12.5</v>
      </c>
      <c r="L223" s="27">
        <f t="shared" ca="1" si="140"/>
        <v>12.5</v>
      </c>
      <c r="M223" s="27">
        <f t="shared" ca="1" si="141"/>
        <v>0</v>
      </c>
      <c r="N223" s="19" t="s">
        <v>211</v>
      </c>
      <c r="O223" t="s">
        <v>557</v>
      </c>
      <c r="P223">
        <f t="shared" ca="1" si="131"/>
        <v>44</v>
      </c>
    </row>
    <row r="224" spans="1:16" x14ac:dyDescent="0.25">
      <c r="A224" s="26" t="s">
        <v>558</v>
      </c>
      <c r="B224" s="27" t="s">
        <v>315</v>
      </c>
      <c r="C224" s="27" t="str">
        <f t="shared" ca="1" si="130"/>
        <v>Firm Capacity for Embedded Generation (MVA)</v>
      </c>
      <c r="D224" s="27">
        <f t="shared" ca="1" si="132"/>
        <v>0</v>
      </c>
      <c r="E224" s="27">
        <f t="shared" ca="1" si="133"/>
        <v>0</v>
      </c>
      <c r="F224" s="27">
        <f t="shared" ca="1" si="134"/>
        <v>0</v>
      </c>
      <c r="G224" s="27">
        <f t="shared" ca="1" si="135"/>
        <v>0</v>
      </c>
      <c r="H224" s="27">
        <f t="shared" ca="1" si="136"/>
        <v>12.5</v>
      </c>
      <c r="I224" s="27">
        <f t="shared" ca="1" si="137"/>
        <v>0</v>
      </c>
      <c r="J224" s="27">
        <f t="shared" ca="1" si="138"/>
        <v>0</v>
      </c>
      <c r="K224" s="27">
        <f t="shared" ca="1" si="139"/>
        <v>0</v>
      </c>
      <c r="L224" s="27">
        <f t="shared" ca="1" si="140"/>
        <v>0</v>
      </c>
      <c r="M224" s="27">
        <f t="shared" ca="1" si="141"/>
        <v>12.5</v>
      </c>
      <c r="N224" s="19" t="s">
        <v>559</v>
      </c>
      <c r="O224" t="s">
        <v>558</v>
      </c>
      <c r="P224">
        <f ca="1">MATCH($D$1,INDIRECT($N224&amp;"!E:E"),0)</f>
        <v>44</v>
      </c>
    </row>
    <row r="225" spans="1:16" x14ac:dyDescent="0.25">
      <c r="A225" s="26" t="str">
        <f t="shared" si="129"/>
        <v>Pinnacle (66/11kV)</v>
      </c>
      <c r="B225" s="27" t="s">
        <v>315</v>
      </c>
      <c r="C225" s="27" t="str">
        <f t="shared" ca="1" si="130"/>
        <v>Firm Capacity for Embedded Generation (MVA)</v>
      </c>
      <c r="D225" s="27">
        <f t="shared" ca="1" si="132"/>
        <v>5</v>
      </c>
      <c r="E225" s="27">
        <f t="shared" ca="1" si="133"/>
        <v>5</v>
      </c>
      <c r="F225" s="27">
        <f t="shared" ca="1" si="134"/>
        <v>5</v>
      </c>
      <c r="G225" s="27">
        <f t="shared" ca="1" si="135"/>
        <v>5</v>
      </c>
      <c r="H225" s="27">
        <f t="shared" ca="1" si="136"/>
        <v>5</v>
      </c>
      <c r="I225" s="27">
        <f t="shared" ca="1" si="137"/>
        <v>5</v>
      </c>
      <c r="J225" s="27">
        <f t="shared" ca="1" si="138"/>
        <v>5</v>
      </c>
      <c r="K225" s="27">
        <f t="shared" ca="1" si="139"/>
        <v>5</v>
      </c>
      <c r="L225" s="27">
        <f t="shared" ca="1" si="140"/>
        <v>5</v>
      </c>
      <c r="M225" s="27">
        <f t="shared" ca="1" si="141"/>
        <v>5</v>
      </c>
      <c r="N225" s="19" t="s">
        <v>212</v>
      </c>
      <c r="O225" t="s">
        <v>560</v>
      </c>
      <c r="P225">
        <f t="shared" ca="1" si="131"/>
        <v>44</v>
      </c>
    </row>
    <row r="226" spans="1:16" x14ac:dyDescent="0.25">
      <c r="A226" s="26" t="str">
        <f t="shared" si="129"/>
        <v>Pirrinuan (33/11kV)</v>
      </c>
      <c r="B226" s="27" t="s">
        <v>315</v>
      </c>
      <c r="C226" s="27" t="str">
        <f t="shared" ca="1" si="130"/>
        <v>Firm Capacity for Embedded Generation (MVA)</v>
      </c>
      <c r="D226" s="27">
        <f t="shared" ca="1" si="132"/>
        <v>0</v>
      </c>
      <c r="E226" s="27">
        <f t="shared" ca="1" si="133"/>
        <v>0</v>
      </c>
      <c r="F226" s="27">
        <f t="shared" ca="1" si="134"/>
        <v>0</v>
      </c>
      <c r="G226" s="27">
        <f t="shared" ca="1" si="135"/>
        <v>0</v>
      </c>
      <c r="H226" s="27">
        <f t="shared" ca="1" si="136"/>
        <v>0</v>
      </c>
      <c r="I226" s="27">
        <f t="shared" ca="1" si="137"/>
        <v>0</v>
      </c>
      <c r="J226" s="27">
        <f t="shared" ca="1" si="138"/>
        <v>0</v>
      </c>
      <c r="K226" s="27">
        <f t="shared" ca="1" si="139"/>
        <v>0</v>
      </c>
      <c r="L226" s="27">
        <f t="shared" ca="1" si="140"/>
        <v>0</v>
      </c>
      <c r="M226" s="27">
        <f t="shared" ca="1" si="141"/>
        <v>0</v>
      </c>
      <c r="N226" s="19" t="s">
        <v>213</v>
      </c>
      <c r="O226" t="s">
        <v>561</v>
      </c>
      <c r="P226">
        <f t="shared" ca="1" si="131"/>
        <v>44</v>
      </c>
    </row>
    <row r="227" spans="1:16" x14ac:dyDescent="0.25">
      <c r="A227" s="26" t="str">
        <f t="shared" si="129"/>
        <v>Planella (33/11kV)</v>
      </c>
      <c r="B227" s="27" t="s">
        <v>315</v>
      </c>
      <c r="C227" s="27" t="str">
        <f t="shared" ca="1" si="130"/>
        <v>Firm Capacity for Embedded Generation (MVA)</v>
      </c>
      <c r="D227" s="27">
        <f t="shared" ca="1" si="132"/>
        <v>7.8</v>
      </c>
      <c r="E227" s="27">
        <f t="shared" ca="1" si="133"/>
        <v>7.8</v>
      </c>
      <c r="F227" s="27">
        <f t="shared" ca="1" si="134"/>
        <v>7.8</v>
      </c>
      <c r="G227" s="27">
        <f t="shared" ca="1" si="135"/>
        <v>7.8</v>
      </c>
      <c r="H227" s="27">
        <f t="shared" ca="1" si="136"/>
        <v>7.8</v>
      </c>
      <c r="I227" s="27">
        <f t="shared" ca="1" si="137"/>
        <v>7.8</v>
      </c>
      <c r="J227" s="27">
        <f t="shared" ca="1" si="138"/>
        <v>7.8</v>
      </c>
      <c r="K227" s="27">
        <f t="shared" ca="1" si="139"/>
        <v>7.8</v>
      </c>
      <c r="L227" s="27">
        <f t="shared" ca="1" si="140"/>
        <v>7.8</v>
      </c>
      <c r="M227" s="27">
        <f t="shared" ca="1" si="141"/>
        <v>7.8</v>
      </c>
      <c r="N227" s="19" t="s">
        <v>214</v>
      </c>
      <c r="O227" t="s">
        <v>562</v>
      </c>
      <c r="P227">
        <f t="shared" ca="1" si="131"/>
        <v>44</v>
      </c>
    </row>
    <row r="228" spans="1:16" x14ac:dyDescent="0.25">
      <c r="A228" s="26" t="str">
        <f t="shared" si="129"/>
        <v>Pleystowe (33/11kV)</v>
      </c>
      <c r="B228" s="27" t="s">
        <v>315</v>
      </c>
      <c r="C228" s="27" t="str">
        <f t="shared" ca="1" si="130"/>
        <v>Firm Capacity for Embedded Generation (MVA)</v>
      </c>
      <c r="D228" s="27">
        <f t="shared" ca="1" si="132"/>
        <v>5</v>
      </c>
      <c r="E228" s="27">
        <f t="shared" ca="1" si="133"/>
        <v>5</v>
      </c>
      <c r="F228" s="27">
        <f t="shared" ca="1" si="134"/>
        <v>5</v>
      </c>
      <c r="G228" s="27">
        <f t="shared" ca="1" si="135"/>
        <v>5</v>
      </c>
      <c r="H228" s="27">
        <f t="shared" ca="1" si="136"/>
        <v>5</v>
      </c>
      <c r="I228" s="27">
        <f t="shared" ca="1" si="137"/>
        <v>5</v>
      </c>
      <c r="J228" s="27">
        <f t="shared" ca="1" si="138"/>
        <v>5</v>
      </c>
      <c r="K228" s="27">
        <f t="shared" ca="1" si="139"/>
        <v>5</v>
      </c>
      <c r="L228" s="27">
        <f t="shared" ca="1" si="140"/>
        <v>5</v>
      </c>
      <c r="M228" s="27">
        <f t="shared" ca="1" si="141"/>
        <v>5</v>
      </c>
      <c r="N228" s="19" t="s">
        <v>215</v>
      </c>
      <c r="O228" t="s">
        <v>563</v>
      </c>
      <c r="P228">
        <f t="shared" ca="1" si="131"/>
        <v>44</v>
      </c>
    </row>
    <row r="229" spans="1:16" x14ac:dyDescent="0.25">
      <c r="A229" s="26" t="str">
        <f t="shared" si="129"/>
        <v>Point Vernon (66/11kV)</v>
      </c>
      <c r="B229" s="27" t="s">
        <v>315</v>
      </c>
      <c r="C229" s="27" t="str">
        <f t="shared" ca="1" si="130"/>
        <v>Firm Capacity for Embedded Generation (MVA)</v>
      </c>
      <c r="D229" s="27">
        <f t="shared" ca="1" si="132"/>
        <v>25</v>
      </c>
      <c r="E229" s="27">
        <f t="shared" ca="1" si="133"/>
        <v>25</v>
      </c>
      <c r="F229" s="27">
        <f t="shared" ca="1" si="134"/>
        <v>25</v>
      </c>
      <c r="G229" s="27">
        <f t="shared" ca="1" si="135"/>
        <v>25</v>
      </c>
      <c r="H229" s="27">
        <f t="shared" ca="1" si="136"/>
        <v>25</v>
      </c>
      <c r="I229" s="27">
        <f t="shared" ca="1" si="137"/>
        <v>25</v>
      </c>
      <c r="J229" s="27">
        <f t="shared" ca="1" si="138"/>
        <v>25</v>
      </c>
      <c r="K229" s="27">
        <f t="shared" ca="1" si="139"/>
        <v>25</v>
      </c>
      <c r="L229" s="27">
        <f t="shared" ca="1" si="140"/>
        <v>25</v>
      </c>
      <c r="M229" s="27">
        <f t="shared" ca="1" si="141"/>
        <v>25</v>
      </c>
      <c r="N229" s="19" t="s">
        <v>216</v>
      </c>
      <c r="O229" t="s">
        <v>564</v>
      </c>
      <c r="P229">
        <f t="shared" ca="1" si="131"/>
        <v>44</v>
      </c>
    </row>
    <row r="230" spans="1:16" x14ac:dyDescent="0.25">
      <c r="A230" s="26" t="str">
        <f t="shared" si="129"/>
        <v>Pozieres (33/11kV)</v>
      </c>
      <c r="B230" s="27" t="s">
        <v>315</v>
      </c>
      <c r="C230" s="27" t="str">
        <f t="shared" ca="1" si="130"/>
        <v>Firm Capacity for Embedded Generation (MVA)</v>
      </c>
      <c r="D230" s="27">
        <f t="shared" ca="1" si="132"/>
        <v>3</v>
      </c>
      <c r="E230" s="27">
        <f t="shared" ca="1" si="133"/>
        <v>3</v>
      </c>
      <c r="F230" s="27">
        <f t="shared" ca="1" si="134"/>
        <v>3</v>
      </c>
      <c r="G230" s="27">
        <f t="shared" ca="1" si="135"/>
        <v>3</v>
      </c>
      <c r="H230" s="27">
        <f t="shared" ca="1" si="136"/>
        <v>3</v>
      </c>
      <c r="I230" s="27">
        <f t="shared" ca="1" si="137"/>
        <v>3</v>
      </c>
      <c r="J230" s="27">
        <f t="shared" ca="1" si="138"/>
        <v>3</v>
      </c>
      <c r="K230" s="27">
        <f t="shared" ca="1" si="139"/>
        <v>3</v>
      </c>
      <c r="L230" s="27">
        <f t="shared" ca="1" si="140"/>
        <v>3</v>
      </c>
      <c r="M230" s="27">
        <f t="shared" ca="1" si="141"/>
        <v>3</v>
      </c>
      <c r="N230" s="19" t="s">
        <v>217</v>
      </c>
      <c r="O230" t="s">
        <v>565</v>
      </c>
      <c r="P230">
        <f t="shared" ca="1" si="131"/>
        <v>44</v>
      </c>
    </row>
    <row r="231" spans="1:16" x14ac:dyDescent="0.25">
      <c r="A231" s="26" t="str">
        <f t="shared" si="129"/>
        <v>Proserpine Mill (66/11kV)</v>
      </c>
      <c r="B231" s="27" t="s">
        <v>315</v>
      </c>
      <c r="C231" s="27" t="str">
        <f t="shared" ca="1" si="130"/>
        <v>Firm Capacity for Embedded Generation (MVA)</v>
      </c>
      <c r="D231" s="27">
        <f t="shared" ca="1" si="132"/>
        <v>0</v>
      </c>
      <c r="E231" s="27">
        <f t="shared" ca="1" si="133"/>
        <v>0</v>
      </c>
      <c r="F231" s="27">
        <f t="shared" ca="1" si="134"/>
        <v>0</v>
      </c>
      <c r="G231" s="27">
        <f t="shared" ca="1" si="135"/>
        <v>0</v>
      </c>
      <c r="H231" s="27">
        <f t="shared" ca="1" si="136"/>
        <v>0</v>
      </c>
      <c r="I231" s="27">
        <f t="shared" ca="1" si="137"/>
        <v>0</v>
      </c>
      <c r="J231" s="27">
        <f t="shared" ca="1" si="138"/>
        <v>0</v>
      </c>
      <c r="K231" s="27">
        <f t="shared" ca="1" si="139"/>
        <v>0</v>
      </c>
      <c r="L231" s="27">
        <f t="shared" ca="1" si="140"/>
        <v>0</v>
      </c>
      <c r="M231" s="27">
        <f t="shared" ca="1" si="141"/>
        <v>0</v>
      </c>
      <c r="N231" s="19" t="s">
        <v>218</v>
      </c>
      <c r="O231" t="s">
        <v>566</v>
      </c>
      <c r="P231">
        <f t="shared" ca="1" si="131"/>
        <v>44</v>
      </c>
    </row>
    <row r="232" spans="1:16" x14ac:dyDescent="0.25">
      <c r="A232" s="26" t="str">
        <f t="shared" si="129"/>
        <v>Proston (66/11kV)</v>
      </c>
      <c r="B232" s="27" t="s">
        <v>315</v>
      </c>
      <c r="C232" s="27" t="str">
        <f t="shared" ca="1" si="130"/>
        <v>Firm Capacity for Embedded Generation (MVA)</v>
      </c>
      <c r="D232" s="27">
        <f t="shared" ca="1" si="132"/>
        <v>0</v>
      </c>
      <c r="E232" s="27">
        <f t="shared" ca="1" si="133"/>
        <v>0</v>
      </c>
      <c r="F232" s="27">
        <f t="shared" ca="1" si="134"/>
        <v>0</v>
      </c>
      <c r="G232" s="27">
        <f t="shared" ca="1" si="135"/>
        <v>0</v>
      </c>
      <c r="H232" s="27">
        <f t="shared" ca="1" si="136"/>
        <v>0</v>
      </c>
      <c r="I232" s="27">
        <f t="shared" ca="1" si="137"/>
        <v>0</v>
      </c>
      <c r="J232" s="27">
        <f t="shared" ca="1" si="138"/>
        <v>0</v>
      </c>
      <c r="K232" s="27">
        <f t="shared" ca="1" si="139"/>
        <v>0</v>
      </c>
      <c r="L232" s="27">
        <f t="shared" ca="1" si="140"/>
        <v>0</v>
      </c>
      <c r="M232" s="27">
        <f t="shared" ca="1" si="141"/>
        <v>0</v>
      </c>
      <c r="N232" s="19" t="s">
        <v>219</v>
      </c>
      <c r="O232" t="s">
        <v>567</v>
      </c>
      <c r="P232">
        <f t="shared" ca="1" si="131"/>
        <v>44</v>
      </c>
    </row>
    <row r="233" spans="1:16" x14ac:dyDescent="0.25">
      <c r="A233" s="26" t="str">
        <f t="shared" si="129"/>
        <v>Purrawunda (33/11kV)</v>
      </c>
      <c r="B233" s="27" t="s">
        <v>315</v>
      </c>
      <c r="C233" s="27" t="str">
        <f t="shared" ca="1" si="130"/>
        <v>Firm Capacity for Embedded Generation (MVA)</v>
      </c>
      <c r="D233" s="27">
        <f t="shared" ca="1" si="132"/>
        <v>6.25</v>
      </c>
      <c r="E233" s="27">
        <f t="shared" ca="1" si="133"/>
        <v>6.25</v>
      </c>
      <c r="F233" s="27">
        <f t="shared" ca="1" si="134"/>
        <v>6.25</v>
      </c>
      <c r="G233" s="27">
        <f t="shared" ca="1" si="135"/>
        <v>6.25</v>
      </c>
      <c r="H233" s="27">
        <f t="shared" ca="1" si="136"/>
        <v>6.25</v>
      </c>
      <c r="I233" s="27">
        <f t="shared" ca="1" si="137"/>
        <v>6.25</v>
      </c>
      <c r="J233" s="27">
        <f t="shared" ca="1" si="138"/>
        <v>6.25</v>
      </c>
      <c r="K233" s="27">
        <f t="shared" ca="1" si="139"/>
        <v>6.25</v>
      </c>
      <c r="L233" s="27">
        <f t="shared" ca="1" si="140"/>
        <v>6.25</v>
      </c>
      <c r="M233" s="27">
        <f t="shared" ca="1" si="141"/>
        <v>6.25</v>
      </c>
      <c r="N233" s="19" t="s">
        <v>220</v>
      </c>
      <c r="O233" t="s">
        <v>568</v>
      </c>
      <c r="P233">
        <f t="shared" ca="1" si="131"/>
        <v>44</v>
      </c>
    </row>
    <row r="234" spans="1:16" x14ac:dyDescent="0.25">
      <c r="A234" s="26" t="str">
        <f t="shared" si="129"/>
        <v>Quilpie (66/11kV)</v>
      </c>
      <c r="B234" s="27" t="s">
        <v>315</v>
      </c>
      <c r="C234" s="27" t="str">
        <f t="shared" ca="1" si="130"/>
        <v>Firm Capacity for Embedded Generation (MVA)</v>
      </c>
      <c r="D234" s="27">
        <f t="shared" ca="1" si="132"/>
        <v>3</v>
      </c>
      <c r="E234" s="27">
        <f t="shared" ca="1" si="133"/>
        <v>3</v>
      </c>
      <c r="F234" s="27">
        <f t="shared" ca="1" si="134"/>
        <v>3</v>
      </c>
      <c r="G234" s="27">
        <f t="shared" ca="1" si="135"/>
        <v>3</v>
      </c>
      <c r="H234" s="27">
        <f t="shared" ca="1" si="136"/>
        <v>3</v>
      </c>
      <c r="I234" s="27">
        <f t="shared" ca="1" si="137"/>
        <v>3</v>
      </c>
      <c r="J234" s="27">
        <f t="shared" ca="1" si="138"/>
        <v>3</v>
      </c>
      <c r="K234" s="27">
        <f t="shared" ca="1" si="139"/>
        <v>3</v>
      </c>
      <c r="L234" s="27">
        <f t="shared" ca="1" si="140"/>
        <v>3</v>
      </c>
      <c r="M234" s="27">
        <f t="shared" ca="1" si="141"/>
        <v>3</v>
      </c>
      <c r="N234" s="19" t="s">
        <v>221</v>
      </c>
      <c r="O234" t="s">
        <v>569</v>
      </c>
      <c r="P234">
        <f t="shared" ca="1" si="131"/>
        <v>44</v>
      </c>
    </row>
    <row r="235" spans="1:16" x14ac:dyDescent="0.25">
      <c r="A235" s="26" t="str">
        <f t="shared" si="129"/>
        <v>Raglan (66/22kV)</v>
      </c>
      <c r="B235" s="27" t="s">
        <v>315</v>
      </c>
      <c r="C235" s="27" t="str">
        <f t="shared" ca="1" si="130"/>
        <v>Firm Capacity for Embedded Generation (MVA)</v>
      </c>
      <c r="D235" s="27">
        <f t="shared" ca="1" si="132"/>
        <v>5</v>
      </c>
      <c r="E235" s="27">
        <f t="shared" ca="1" si="133"/>
        <v>5</v>
      </c>
      <c r="F235" s="27">
        <f t="shared" ca="1" si="134"/>
        <v>5</v>
      </c>
      <c r="G235" s="27">
        <f t="shared" ca="1" si="135"/>
        <v>5</v>
      </c>
      <c r="H235" s="27">
        <f t="shared" ca="1" si="136"/>
        <v>5</v>
      </c>
      <c r="I235" s="27">
        <f t="shared" ca="1" si="137"/>
        <v>5</v>
      </c>
      <c r="J235" s="27">
        <f t="shared" ca="1" si="138"/>
        <v>5</v>
      </c>
      <c r="K235" s="27">
        <f t="shared" ca="1" si="139"/>
        <v>5</v>
      </c>
      <c r="L235" s="27">
        <f t="shared" ca="1" si="140"/>
        <v>5</v>
      </c>
      <c r="M235" s="27">
        <f t="shared" ca="1" si="141"/>
        <v>5</v>
      </c>
      <c r="N235" s="19" t="s">
        <v>222</v>
      </c>
      <c r="O235" t="s">
        <v>570</v>
      </c>
      <c r="P235">
        <f t="shared" ca="1" si="131"/>
        <v>44</v>
      </c>
    </row>
    <row r="236" spans="1:16" x14ac:dyDescent="0.25">
      <c r="A236" s="26" t="str">
        <f t="shared" si="129"/>
        <v>Rasmussen (66/11kV)</v>
      </c>
      <c r="B236" s="27" t="s">
        <v>315</v>
      </c>
      <c r="C236" s="27" t="str">
        <f t="shared" ca="1" si="130"/>
        <v>Firm Capacity for Embedded Generation (MVA)</v>
      </c>
      <c r="D236" s="27">
        <f t="shared" ca="1" si="132"/>
        <v>19</v>
      </c>
      <c r="E236" s="27">
        <f t="shared" ca="1" si="133"/>
        <v>19</v>
      </c>
      <c r="F236" s="27">
        <f t="shared" ca="1" si="134"/>
        <v>19</v>
      </c>
      <c r="G236" s="27">
        <f t="shared" ca="1" si="135"/>
        <v>19</v>
      </c>
      <c r="H236" s="27">
        <f t="shared" ca="1" si="136"/>
        <v>19</v>
      </c>
      <c r="I236" s="27">
        <f t="shared" ca="1" si="137"/>
        <v>19</v>
      </c>
      <c r="J236" s="27">
        <f t="shared" ca="1" si="138"/>
        <v>19</v>
      </c>
      <c r="K236" s="27">
        <f t="shared" ca="1" si="139"/>
        <v>19</v>
      </c>
      <c r="L236" s="27">
        <f t="shared" ca="1" si="140"/>
        <v>19</v>
      </c>
      <c r="M236" s="27">
        <f t="shared" ca="1" si="141"/>
        <v>19</v>
      </c>
      <c r="N236" s="19" t="s">
        <v>223</v>
      </c>
      <c r="O236" t="s">
        <v>571</v>
      </c>
      <c r="P236">
        <f t="shared" ca="1" si="131"/>
        <v>44</v>
      </c>
    </row>
    <row r="237" spans="1:16" x14ac:dyDescent="0.25">
      <c r="A237" s="26" t="str">
        <f t="shared" si="129"/>
        <v>Ravenshoe (66/22kV)</v>
      </c>
      <c r="B237" s="27" t="s">
        <v>315</v>
      </c>
      <c r="C237" s="27" t="str">
        <f t="shared" ca="1" si="130"/>
        <v>Firm Capacity for Embedded Generation (MVA)</v>
      </c>
      <c r="D237" s="27">
        <f t="shared" ca="1" si="132"/>
        <v>0</v>
      </c>
      <c r="E237" s="27">
        <f t="shared" ca="1" si="133"/>
        <v>0</v>
      </c>
      <c r="F237" s="27">
        <f t="shared" ca="1" si="134"/>
        <v>0</v>
      </c>
      <c r="G237" s="27">
        <f t="shared" ca="1" si="135"/>
        <v>0</v>
      </c>
      <c r="H237" s="27">
        <f t="shared" ca="1" si="136"/>
        <v>0</v>
      </c>
      <c r="I237" s="27">
        <f t="shared" ca="1" si="137"/>
        <v>0</v>
      </c>
      <c r="J237" s="27">
        <f t="shared" ca="1" si="138"/>
        <v>0</v>
      </c>
      <c r="K237" s="27">
        <f t="shared" ca="1" si="139"/>
        <v>0</v>
      </c>
      <c r="L237" s="27">
        <f t="shared" ca="1" si="140"/>
        <v>0</v>
      </c>
      <c r="M237" s="27">
        <f t="shared" ca="1" si="141"/>
        <v>0</v>
      </c>
      <c r="N237" s="19" t="s">
        <v>224</v>
      </c>
      <c r="O237" t="s">
        <v>572</v>
      </c>
      <c r="P237">
        <f t="shared" ca="1" si="131"/>
        <v>44</v>
      </c>
    </row>
    <row r="238" spans="1:16" x14ac:dyDescent="0.25">
      <c r="A238" s="26" t="str">
        <f t="shared" si="129"/>
        <v>Ravenswood (66/11kV)</v>
      </c>
      <c r="B238" s="27" t="s">
        <v>315</v>
      </c>
      <c r="C238" s="27" t="str">
        <f t="shared" ca="1" si="130"/>
        <v>Firm Capacity for Embedded Generation (MVA)</v>
      </c>
      <c r="D238" s="27">
        <f t="shared" ca="1" si="132"/>
        <v>0</v>
      </c>
      <c r="E238" s="27">
        <f t="shared" ca="1" si="133"/>
        <v>0</v>
      </c>
      <c r="F238" s="27">
        <f t="shared" ca="1" si="134"/>
        <v>0</v>
      </c>
      <c r="G238" s="27">
        <f t="shared" ca="1" si="135"/>
        <v>0</v>
      </c>
      <c r="H238" s="27">
        <f t="shared" ca="1" si="136"/>
        <v>0</v>
      </c>
      <c r="I238" s="27">
        <f t="shared" ca="1" si="137"/>
        <v>0</v>
      </c>
      <c r="J238" s="27">
        <f t="shared" ca="1" si="138"/>
        <v>0</v>
      </c>
      <c r="K238" s="27">
        <f t="shared" ca="1" si="139"/>
        <v>0</v>
      </c>
      <c r="L238" s="27">
        <f t="shared" ca="1" si="140"/>
        <v>0</v>
      </c>
      <c r="M238" s="27">
        <f t="shared" ca="1" si="141"/>
        <v>0</v>
      </c>
      <c r="N238" s="19" t="s">
        <v>225</v>
      </c>
      <c r="O238" t="s">
        <v>573</v>
      </c>
      <c r="P238">
        <f t="shared" ca="1" si="131"/>
        <v>44</v>
      </c>
    </row>
    <row r="239" spans="1:16" x14ac:dyDescent="0.25">
      <c r="A239" s="26" t="str">
        <f t="shared" si="129"/>
        <v>Richmond (66/33kV)</v>
      </c>
      <c r="B239" s="27" t="s">
        <v>315</v>
      </c>
      <c r="C239" s="27" t="str">
        <f t="shared" ca="1" si="130"/>
        <v>Firm Capacity for Embedded Generation (MVA)</v>
      </c>
      <c r="D239" s="27">
        <f t="shared" ca="1" si="132"/>
        <v>6.3</v>
      </c>
      <c r="E239" s="27">
        <f t="shared" ca="1" si="133"/>
        <v>6.3</v>
      </c>
      <c r="F239" s="27">
        <f t="shared" ca="1" si="134"/>
        <v>6.3</v>
      </c>
      <c r="G239" s="27">
        <f t="shared" ca="1" si="135"/>
        <v>6.3</v>
      </c>
      <c r="H239" s="27">
        <f t="shared" ca="1" si="136"/>
        <v>6.3</v>
      </c>
      <c r="I239" s="27">
        <f t="shared" ca="1" si="137"/>
        <v>6.3</v>
      </c>
      <c r="J239" s="27">
        <f t="shared" ca="1" si="138"/>
        <v>6.3</v>
      </c>
      <c r="K239" s="27">
        <f t="shared" ca="1" si="139"/>
        <v>6.3</v>
      </c>
      <c r="L239" s="27">
        <f t="shared" ca="1" si="140"/>
        <v>6.3</v>
      </c>
      <c r="M239" s="27">
        <f t="shared" ca="1" si="141"/>
        <v>6.3</v>
      </c>
      <c r="N239" s="19" t="s">
        <v>226</v>
      </c>
      <c r="O239" t="s">
        <v>574</v>
      </c>
      <c r="P239">
        <f t="shared" ca="1" si="131"/>
        <v>44</v>
      </c>
    </row>
    <row r="240" spans="1:16" x14ac:dyDescent="0.25">
      <c r="A240" s="26" t="str">
        <f t="shared" si="129"/>
        <v>Rockhampton Glenmore (66/11kV)</v>
      </c>
      <c r="B240" s="27" t="s">
        <v>315</v>
      </c>
      <c r="C240" s="27" t="str">
        <f t="shared" ca="1" si="130"/>
        <v>Firm Capacity for Embedded Generation (MVA)</v>
      </c>
      <c r="D240" s="27">
        <f t="shared" ca="1" si="132"/>
        <v>20</v>
      </c>
      <c r="E240" s="27">
        <f t="shared" ca="1" si="133"/>
        <v>20</v>
      </c>
      <c r="F240" s="27">
        <f t="shared" ca="1" si="134"/>
        <v>20</v>
      </c>
      <c r="G240" s="27">
        <f t="shared" ca="1" si="135"/>
        <v>20</v>
      </c>
      <c r="H240" s="27">
        <f t="shared" ca="1" si="136"/>
        <v>20</v>
      </c>
      <c r="I240" s="27">
        <f t="shared" ca="1" si="137"/>
        <v>20</v>
      </c>
      <c r="J240" s="27">
        <f t="shared" ca="1" si="138"/>
        <v>20</v>
      </c>
      <c r="K240" s="27">
        <f t="shared" ca="1" si="139"/>
        <v>20</v>
      </c>
      <c r="L240" s="27">
        <f t="shared" ca="1" si="140"/>
        <v>20</v>
      </c>
      <c r="M240" s="27">
        <f t="shared" ca="1" si="141"/>
        <v>20</v>
      </c>
      <c r="N240" s="19" t="s">
        <v>228</v>
      </c>
      <c r="O240" t="s">
        <v>575</v>
      </c>
      <c r="P240">
        <f t="shared" ca="1" si="131"/>
        <v>44</v>
      </c>
    </row>
    <row r="241" spans="1:16" x14ac:dyDescent="0.25">
      <c r="A241" s="26" t="str">
        <f t="shared" si="129"/>
        <v>Rockhampton South (66/11kV)</v>
      </c>
      <c r="B241" s="27" t="s">
        <v>315</v>
      </c>
      <c r="C241" s="27" t="str">
        <f t="shared" ca="1" si="130"/>
        <v>Firm Capacity for Embedded Generation (MVA)</v>
      </c>
      <c r="D241" s="27">
        <f t="shared" ca="1" si="132"/>
        <v>15</v>
      </c>
      <c r="E241" s="27">
        <f t="shared" ca="1" si="133"/>
        <v>15</v>
      </c>
      <c r="F241" s="27">
        <f t="shared" ca="1" si="134"/>
        <v>15</v>
      </c>
      <c r="G241" s="27">
        <f t="shared" ca="1" si="135"/>
        <v>15</v>
      </c>
      <c r="H241" s="27">
        <f t="shared" ca="1" si="136"/>
        <v>15</v>
      </c>
      <c r="I241" s="27">
        <f t="shared" ca="1" si="137"/>
        <v>15</v>
      </c>
      <c r="J241" s="27">
        <f t="shared" ca="1" si="138"/>
        <v>15</v>
      </c>
      <c r="K241" s="27">
        <f t="shared" ca="1" si="139"/>
        <v>15</v>
      </c>
      <c r="L241" s="27">
        <f t="shared" ca="1" si="140"/>
        <v>15</v>
      </c>
      <c r="M241" s="27">
        <f t="shared" ca="1" si="141"/>
        <v>15</v>
      </c>
      <c r="N241" s="19" t="s">
        <v>234</v>
      </c>
      <c r="O241" t="s">
        <v>576</v>
      </c>
      <c r="P241">
        <f t="shared" ca="1" si="131"/>
        <v>44</v>
      </c>
    </row>
    <row r="242" spans="1:16" x14ac:dyDescent="0.25">
      <c r="A242" s="26" t="str">
        <f t="shared" si="129"/>
        <v>Rocky Street (66/11kV)</v>
      </c>
      <c r="B242" s="27" t="s">
        <v>315</v>
      </c>
      <c r="C242" s="27" t="str">
        <f t="shared" ca="1" si="130"/>
        <v>Firm Capacity for Embedded Generation (MVA)</v>
      </c>
      <c r="D242" s="27">
        <f t="shared" ca="1" si="132"/>
        <v>10.8</v>
      </c>
      <c r="E242" s="27">
        <f t="shared" ca="1" si="133"/>
        <v>10.8</v>
      </c>
      <c r="F242" s="27">
        <f t="shared" ca="1" si="134"/>
        <v>10.8</v>
      </c>
      <c r="G242" s="27">
        <f t="shared" ca="1" si="135"/>
        <v>10.8</v>
      </c>
      <c r="H242" s="27">
        <f t="shared" ca="1" si="136"/>
        <v>10.8</v>
      </c>
      <c r="I242" s="27">
        <f t="shared" ca="1" si="137"/>
        <v>10.8</v>
      </c>
      <c r="J242" s="27">
        <f t="shared" ca="1" si="138"/>
        <v>10.8</v>
      </c>
      <c r="K242" s="27">
        <f t="shared" ca="1" si="139"/>
        <v>10.8</v>
      </c>
      <c r="L242" s="27">
        <f t="shared" ca="1" si="140"/>
        <v>10.8</v>
      </c>
      <c r="M242" s="27">
        <f t="shared" ca="1" si="141"/>
        <v>10.8</v>
      </c>
      <c r="N242" s="19" t="s">
        <v>235</v>
      </c>
      <c r="O242" t="s">
        <v>577</v>
      </c>
      <c r="P242">
        <f t="shared" ca="1" si="131"/>
        <v>44</v>
      </c>
    </row>
    <row r="243" spans="1:16" x14ac:dyDescent="0.25">
      <c r="A243" s="26" t="str">
        <f t="shared" si="129"/>
        <v>Rolleston (66/22kV)</v>
      </c>
      <c r="B243" s="27" t="s">
        <v>315</v>
      </c>
      <c r="C243" s="27" t="str">
        <f t="shared" ca="1" si="130"/>
        <v>Firm Capacity for Embedded Generation (MVA)</v>
      </c>
      <c r="D243" s="27">
        <f t="shared" ca="1" si="132"/>
        <v>30</v>
      </c>
      <c r="E243" s="27">
        <f t="shared" ca="1" si="133"/>
        <v>30</v>
      </c>
      <c r="F243" s="27">
        <f t="shared" ca="1" si="134"/>
        <v>30</v>
      </c>
      <c r="G243" s="27">
        <f t="shared" ca="1" si="135"/>
        <v>30</v>
      </c>
      <c r="H243" s="27">
        <f t="shared" ca="1" si="136"/>
        <v>30</v>
      </c>
      <c r="I243" s="27">
        <f t="shared" ca="1" si="137"/>
        <v>30</v>
      </c>
      <c r="J243" s="27">
        <f t="shared" ca="1" si="138"/>
        <v>30</v>
      </c>
      <c r="K243" s="27">
        <f t="shared" ca="1" si="139"/>
        <v>30</v>
      </c>
      <c r="L243" s="27">
        <f t="shared" ca="1" si="140"/>
        <v>30</v>
      </c>
      <c r="M243" s="27">
        <f t="shared" ca="1" si="141"/>
        <v>30</v>
      </c>
      <c r="N243" s="19" t="s">
        <v>229</v>
      </c>
      <c r="O243" t="s">
        <v>578</v>
      </c>
      <c r="P243">
        <f t="shared" ca="1" si="131"/>
        <v>44</v>
      </c>
    </row>
    <row r="244" spans="1:16" x14ac:dyDescent="0.25">
      <c r="A244" s="26" t="str">
        <f t="shared" si="129"/>
        <v>Rolleston BSP (132/66kV)</v>
      </c>
      <c r="B244" s="27" t="s">
        <v>338</v>
      </c>
      <c r="C244" s="27" t="str">
        <f t="shared" ca="1" si="130"/>
        <v>Firm Capacity for Embedded Generation (MVA)</v>
      </c>
      <c r="D244" s="27">
        <f ca="1">INDIRECT($N244&amp;"!"&amp;"I"&amp;$P244)</f>
        <v>30</v>
      </c>
      <c r="E244" s="27">
        <f ca="1">INDIRECT($N244&amp;"!"&amp;"K"&amp;$P244)</f>
        <v>30</v>
      </c>
      <c r="F244" s="27">
        <f ca="1">INDIRECT($N244&amp;"!"&amp;"M"&amp;$P244)</f>
        <v>30</v>
      </c>
      <c r="G244" s="27">
        <f ca="1">INDIRECT($N244&amp;"!"&amp;"O"&amp;$P244)</f>
        <v>30</v>
      </c>
      <c r="H244" s="27">
        <f ca="1">INDIRECT($N244&amp;"!"&amp;"R"&amp;$P244)</f>
        <v>30</v>
      </c>
      <c r="I244" s="27">
        <f ca="1">INDIRECT($N244&amp;"!"&amp;"T"&amp;$P244)</f>
        <v>30</v>
      </c>
      <c r="J244" s="27">
        <f ca="1">INDIRECT($N244&amp;"!"&amp;"V"&amp;$P244)</f>
        <v>30</v>
      </c>
      <c r="K244" s="27">
        <f ca="1">INDIRECT($N244&amp;"!"&amp;"AA"&amp;$P244)</f>
        <v>30</v>
      </c>
      <c r="L244" s="27">
        <f ca="1">INDIRECT($N244&amp;"!"&amp;"AB"&amp;$P244)</f>
        <v>30</v>
      </c>
      <c r="M244" s="27">
        <f ca="1">INDIRECT($N244&amp;"!"&amp;"AE"&amp;$P244)</f>
        <v>30</v>
      </c>
      <c r="N244" s="19" t="s">
        <v>266</v>
      </c>
      <c r="O244" t="s">
        <v>579</v>
      </c>
      <c r="P244">
        <f t="shared" ca="1" si="131"/>
        <v>42</v>
      </c>
    </row>
    <row r="245" spans="1:16" x14ac:dyDescent="0.25">
      <c r="A245" s="26" t="str">
        <f t="shared" si="129"/>
        <v>Rollingstone (66/11kV)</v>
      </c>
      <c r="B245" s="27" t="s">
        <v>315</v>
      </c>
      <c r="C245" s="27" t="str">
        <f t="shared" ca="1" si="130"/>
        <v>Firm Capacity for Embedded Generation (MVA)</v>
      </c>
      <c r="D245" s="27">
        <f ca="1">INDIRECT($N245&amp;"!"&amp;"J"&amp;$P245)</f>
        <v>0</v>
      </c>
      <c r="E245" s="27">
        <f ca="1">INDIRECT($N245&amp;"!"&amp;"L"&amp;$P245)</f>
        <v>0</v>
      </c>
      <c r="F245" s="27">
        <f ca="1">INDIRECT($N245&amp;"!"&amp;"N"&amp;$P245)</f>
        <v>0</v>
      </c>
      <c r="G245" s="27">
        <f ca="1">INDIRECT($N245&amp;"!"&amp;"P"&amp;$P245)</f>
        <v>0</v>
      </c>
      <c r="H245" s="27">
        <f ca="1">INDIRECT($N245&amp;"!"&amp;"S"&amp;$P245)</f>
        <v>0</v>
      </c>
      <c r="I245" s="27">
        <f ca="1">INDIRECT($N245&amp;"!"&amp;"U"&amp;$P245)</f>
        <v>0</v>
      </c>
      <c r="J245" s="27">
        <f ca="1">INDIRECT($N245&amp;"!"&amp;"W"&amp;$P245)</f>
        <v>0</v>
      </c>
      <c r="K245" s="27">
        <f ca="1">INDIRECT($N245&amp;"!"&amp;"AB"&amp;$P245)</f>
        <v>0</v>
      </c>
      <c r="L245" s="27">
        <f ca="1">INDIRECT($N245&amp;"!"&amp;"AC"&amp;$P245)</f>
        <v>0</v>
      </c>
      <c r="M245" s="27">
        <f ca="1">INDIRECT($N245&amp;"!"&amp;"AF"&amp;$P245)</f>
        <v>0</v>
      </c>
      <c r="N245" s="19" t="s">
        <v>230</v>
      </c>
      <c r="O245" t="s">
        <v>580</v>
      </c>
      <c r="P245">
        <f t="shared" ca="1" si="131"/>
        <v>44</v>
      </c>
    </row>
    <row r="246" spans="1:16" x14ac:dyDescent="0.25">
      <c r="A246" s="26" t="str">
        <f t="shared" si="129"/>
        <v>Roma 33kV BSP (132/33kV)</v>
      </c>
      <c r="B246" s="27" t="s">
        <v>338</v>
      </c>
      <c r="C246" s="27" t="str">
        <f t="shared" ca="1" si="130"/>
        <v>Firm Capacity for Embedded Generation (MVA)</v>
      </c>
      <c r="D246" s="27">
        <f ca="1">INDIRECT($N246&amp;"!"&amp;"I"&amp;$P246)</f>
        <v>0</v>
      </c>
      <c r="E246" s="27">
        <f ca="1">INDIRECT($N246&amp;"!"&amp;"K"&amp;$P246)</f>
        <v>0</v>
      </c>
      <c r="F246" s="27">
        <f ca="1">INDIRECT($N246&amp;"!"&amp;"M"&amp;$P246)</f>
        <v>0</v>
      </c>
      <c r="G246" s="27">
        <f ca="1">INDIRECT($N246&amp;"!"&amp;"O"&amp;$P246)</f>
        <v>0</v>
      </c>
      <c r="H246" s="27">
        <f ca="1">INDIRECT($N246&amp;"!"&amp;"R"&amp;$P246)</f>
        <v>0</v>
      </c>
      <c r="I246" s="27">
        <f ca="1">INDIRECT($N246&amp;"!"&amp;"T"&amp;$P246)</f>
        <v>0</v>
      </c>
      <c r="J246" s="27">
        <f ca="1">INDIRECT($N246&amp;"!"&amp;"V"&amp;$P246)</f>
        <v>0</v>
      </c>
      <c r="K246" s="27">
        <f ca="1">INDIRECT($N246&amp;"!"&amp;"AA"&amp;$P246)</f>
        <v>0</v>
      </c>
      <c r="L246" s="27">
        <f ca="1">INDIRECT($N246&amp;"!"&amp;"AB"&amp;$P246)</f>
        <v>0</v>
      </c>
      <c r="M246" s="27">
        <f ca="1">INDIRECT($N246&amp;"!"&amp;"AE"&amp;$P246)</f>
        <v>0</v>
      </c>
      <c r="N246" s="19" t="s">
        <v>260</v>
      </c>
      <c r="O246" t="s">
        <v>581</v>
      </c>
      <c r="P246">
        <f t="shared" ca="1" si="131"/>
        <v>42</v>
      </c>
    </row>
    <row r="247" spans="1:16" x14ac:dyDescent="0.25">
      <c r="A247" s="26" t="str">
        <f t="shared" si="129"/>
        <v>Roma 66kV BSP (132/66kV)</v>
      </c>
      <c r="B247" s="27" t="s">
        <v>338</v>
      </c>
      <c r="C247" s="27" t="str">
        <f t="shared" ca="1" si="130"/>
        <v>Firm Capacity for Embedded Generation (MVA)</v>
      </c>
      <c r="D247" s="27">
        <f ca="1">INDIRECT($N247&amp;"!"&amp;"I"&amp;$P247)</f>
        <v>0</v>
      </c>
      <c r="E247" s="27">
        <f ca="1">INDIRECT($N247&amp;"!"&amp;"K"&amp;$P247)</f>
        <v>0</v>
      </c>
      <c r="F247" s="27">
        <f ca="1">INDIRECT($N247&amp;"!"&amp;"M"&amp;$P247)</f>
        <v>0</v>
      </c>
      <c r="G247" s="27">
        <f ca="1">INDIRECT($N247&amp;"!"&amp;"O"&amp;$P247)</f>
        <v>0</v>
      </c>
      <c r="H247" s="27">
        <f ca="1">INDIRECT($N247&amp;"!"&amp;"R"&amp;$P247)</f>
        <v>0</v>
      </c>
      <c r="I247" s="27">
        <f ca="1">INDIRECT($N247&amp;"!"&amp;"T"&amp;$P247)</f>
        <v>0</v>
      </c>
      <c r="J247" s="27">
        <f ca="1">INDIRECT($N247&amp;"!"&amp;"V"&amp;$P247)</f>
        <v>0</v>
      </c>
      <c r="K247" s="27">
        <f ca="1">INDIRECT($N247&amp;"!"&amp;"AA"&amp;$P247)</f>
        <v>0</v>
      </c>
      <c r="L247" s="27">
        <f ca="1">INDIRECT($N247&amp;"!"&amp;"AB"&amp;$P247)</f>
        <v>0</v>
      </c>
      <c r="M247" s="27">
        <f ca="1">INDIRECT($N247&amp;"!"&amp;"AE"&amp;$P247)</f>
        <v>0</v>
      </c>
      <c r="N247" s="19" t="s">
        <v>231</v>
      </c>
      <c r="O247" t="s">
        <v>582</v>
      </c>
      <c r="P247">
        <f t="shared" ca="1" si="131"/>
        <v>42</v>
      </c>
    </row>
    <row r="248" spans="1:16" x14ac:dyDescent="0.25">
      <c r="A248" s="26" t="str">
        <f t="shared" si="129"/>
        <v>Roma East (33/11kV)</v>
      </c>
      <c r="B248" s="27" t="s">
        <v>315</v>
      </c>
      <c r="C248" s="27" t="str">
        <f t="shared" ca="1" si="130"/>
        <v>Firm Capacity for Embedded Generation (MVA)</v>
      </c>
      <c r="D248" s="27">
        <f t="shared" ref="D248:D264" ca="1" si="142">INDIRECT($N248&amp;"!"&amp;"J"&amp;$P248)</f>
        <v>6.3</v>
      </c>
      <c r="E248" s="27">
        <f t="shared" ref="E248:E264" ca="1" si="143">INDIRECT($N248&amp;"!"&amp;"L"&amp;$P248)</f>
        <v>6.3</v>
      </c>
      <c r="F248" s="27">
        <f t="shared" ref="F248:F264" ca="1" si="144">INDIRECT($N248&amp;"!"&amp;"N"&amp;$P248)</f>
        <v>6.3</v>
      </c>
      <c r="G248" s="27">
        <f t="shared" ref="G248:G264" ca="1" si="145">INDIRECT($N248&amp;"!"&amp;"P"&amp;$P248)</f>
        <v>6.3</v>
      </c>
      <c r="H248" s="27">
        <f t="shared" ref="H248:H264" ca="1" si="146">INDIRECT($N248&amp;"!"&amp;"S"&amp;$P248)</f>
        <v>6.3</v>
      </c>
      <c r="I248" s="27">
        <f t="shared" ref="I248:I264" ca="1" si="147">INDIRECT($N248&amp;"!"&amp;"U"&amp;$P248)</f>
        <v>6.3</v>
      </c>
      <c r="J248" s="27">
        <f t="shared" ref="J248:J264" ca="1" si="148">INDIRECT($N248&amp;"!"&amp;"W"&amp;$P248)</f>
        <v>6.3</v>
      </c>
      <c r="K248" s="27">
        <f t="shared" ref="K248:K264" ca="1" si="149">INDIRECT($N248&amp;"!"&amp;"AB"&amp;$P248)</f>
        <v>6.3</v>
      </c>
      <c r="L248" s="27">
        <f t="shared" ref="L248:L264" ca="1" si="150">INDIRECT($N248&amp;"!"&amp;"AC"&amp;$P248)</f>
        <v>6.3</v>
      </c>
      <c r="M248" s="27">
        <f t="shared" ref="M248:M264" ca="1" si="151">INDIRECT($N248&amp;"!"&amp;"AF"&amp;$P248)</f>
        <v>6.3</v>
      </c>
      <c r="N248" s="19" t="s">
        <v>227</v>
      </c>
      <c r="O248" t="s">
        <v>583</v>
      </c>
      <c r="P248">
        <f t="shared" ca="1" si="131"/>
        <v>44</v>
      </c>
    </row>
    <row r="249" spans="1:16" x14ac:dyDescent="0.25">
      <c r="A249" s="26" t="str">
        <f t="shared" si="129"/>
        <v>Roma West (33/11kV)</v>
      </c>
      <c r="B249" s="27" t="s">
        <v>315</v>
      </c>
      <c r="C249" s="27" t="str">
        <f t="shared" ca="1" si="130"/>
        <v>Firm Capacity for Embedded Generation (MVA)</v>
      </c>
      <c r="D249" s="27">
        <f t="shared" ca="1" si="142"/>
        <v>3.15</v>
      </c>
      <c r="E249" s="27">
        <f t="shared" ca="1" si="143"/>
        <v>3.15</v>
      </c>
      <c r="F249" s="27">
        <f t="shared" ca="1" si="144"/>
        <v>3.15</v>
      </c>
      <c r="G249" s="27">
        <f t="shared" ca="1" si="145"/>
        <v>3.15</v>
      </c>
      <c r="H249" s="27">
        <f t="shared" ca="1" si="146"/>
        <v>3.15</v>
      </c>
      <c r="I249" s="27">
        <f t="shared" ca="1" si="147"/>
        <v>3.15</v>
      </c>
      <c r="J249" s="27">
        <f t="shared" ca="1" si="148"/>
        <v>3.15</v>
      </c>
      <c r="K249" s="27">
        <f t="shared" ca="1" si="149"/>
        <v>3.15</v>
      </c>
      <c r="L249" s="27">
        <f t="shared" ca="1" si="150"/>
        <v>3.15</v>
      </c>
      <c r="M249" s="27">
        <f t="shared" ca="1" si="151"/>
        <v>3.15</v>
      </c>
      <c r="N249" s="19" t="s">
        <v>236</v>
      </c>
      <c r="O249" t="s">
        <v>584</v>
      </c>
      <c r="P249">
        <f t="shared" ca="1" si="131"/>
        <v>44</v>
      </c>
    </row>
    <row r="250" spans="1:16" x14ac:dyDescent="0.25">
      <c r="A250" s="26" t="str">
        <f t="shared" si="129"/>
        <v>Roo Works (33/11kV)</v>
      </c>
      <c r="B250" s="27" t="s">
        <v>315</v>
      </c>
      <c r="C250" s="27" t="str">
        <f t="shared" ca="1" si="130"/>
        <v>Firm Capacity for Embedded Generation (MVA)</v>
      </c>
      <c r="D250" s="27">
        <f t="shared" ca="1" si="142"/>
        <v>0</v>
      </c>
      <c r="E250" s="27">
        <f t="shared" ca="1" si="143"/>
        <v>0</v>
      </c>
      <c r="F250" s="27">
        <f t="shared" ca="1" si="144"/>
        <v>0</v>
      </c>
      <c r="G250" s="27">
        <f t="shared" ca="1" si="145"/>
        <v>0</v>
      </c>
      <c r="H250" s="27">
        <f t="shared" ca="1" si="146"/>
        <v>0</v>
      </c>
      <c r="I250" s="27">
        <f t="shared" ca="1" si="147"/>
        <v>0</v>
      </c>
      <c r="J250" s="27">
        <f t="shared" ca="1" si="148"/>
        <v>0</v>
      </c>
      <c r="K250" s="27">
        <f t="shared" ca="1" si="149"/>
        <v>0</v>
      </c>
      <c r="L250" s="27">
        <f t="shared" ca="1" si="150"/>
        <v>0</v>
      </c>
      <c r="M250" s="27">
        <f t="shared" ca="1" si="151"/>
        <v>0</v>
      </c>
      <c r="N250" s="19" t="s">
        <v>237</v>
      </c>
      <c r="O250" t="s">
        <v>585</v>
      </c>
      <c r="P250">
        <f t="shared" ca="1" si="131"/>
        <v>44</v>
      </c>
    </row>
    <row r="251" spans="1:16" x14ac:dyDescent="0.25">
      <c r="A251" s="26" t="str">
        <f t="shared" si="129"/>
        <v>Rosella (33/11kV)</v>
      </c>
      <c r="B251" s="27" t="s">
        <v>315</v>
      </c>
      <c r="C251" s="27" t="str">
        <f t="shared" ca="1" si="130"/>
        <v>Firm Capacity for Embedded Generation (MVA)</v>
      </c>
      <c r="D251" s="27">
        <f t="shared" ca="1" si="142"/>
        <v>4.5</v>
      </c>
      <c r="E251" s="27">
        <f t="shared" ca="1" si="143"/>
        <v>4.5</v>
      </c>
      <c r="F251" s="27">
        <f t="shared" ca="1" si="144"/>
        <v>4.5</v>
      </c>
      <c r="G251" s="27">
        <f t="shared" ca="1" si="145"/>
        <v>4.5</v>
      </c>
      <c r="H251" s="27">
        <f t="shared" ca="1" si="146"/>
        <v>4.5</v>
      </c>
      <c r="I251" s="27">
        <f t="shared" ca="1" si="147"/>
        <v>4.5</v>
      </c>
      <c r="J251" s="27">
        <f t="shared" ca="1" si="148"/>
        <v>4.5</v>
      </c>
      <c r="K251" s="27">
        <f t="shared" ca="1" si="149"/>
        <v>4.5</v>
      </c>
      <c r="L251" s="27">
        <f t="shared" ca="1" si="150"/>
        <v>4.5</v>
      </c>
      <c r="M251" s="27">
        <f t="shared" ca="1" si="151"/>
        <v>4.5</v>
      </c>
      <c r="N251" s="19" t="s">
        <v>233</v>
      </c>
      <c r="O251" t="s">
        <v>586</v>
      </c>
      <c r="P251">
        <f t="shared" ca="1" si="131"/>
        <v>44</v>
      </c>
    </row>
    <row r="252" spans="1:16" x14ac:dyDescent="0.25">
      <c r="A252" s="26" t="str">
        <f t="shared" si="129"/>
        <v>Ross Plains (66/11kV)</v>
      </c>
      <c r="B252" s="27" t="s">
        <v>315</v>
      </c>
      <c r="C252" s="27" t="str">
        <f t="shared" ca="1" si="130"/>
        <v>Firm Capacity for Embedded Generation (MVA)</v>
      </c>
      <c r="D252" s="27">
        <f t="shared" ca="1" si="142"/>
        <v>5.0999999999999996</v>
      </c>
      <c r="E252" s="27">
        <f t="shared" ca="1" si="143"/>
        <v>5.0999999999999996</v>
      </c>
      <c r="F252" s="27">
        <f t="shared" ca="1" si="144"/>
        <v>5.0999999999999996</v>
      </c>
      <c r="G252" s="27">
        <f t="shared" ca="1" si="145"/>
        <v>5.0999999999999996</v>
      </c>
      <c r="H252" s="27">
        <f t="shared" ca="1" si="146"/>
        <v>5.0999999999999996</v>
      </c>
      <c r="I252" s="27">
        <f t="shared" ca="1" si="147"/>
        <v>5.0999999999999996</v>
      </c>
      <c r="J252" s="27">
        <f t="shared" ca="1" si="148"/>
        <v>5.0999999999999996</v>
      </c>
      <c r="K252" s="27">
        <f t="shared" ca="1" si="149"/>
        <v>5.0999999999999996</v>
      </c>
      <c r="L252" s="27">
        <f t="shared" ca="1" si="150"/>
        <v>5.0999999999999996</v>
      </c>
      <c r="M252" s="27">
        <f t="shared" ca="1" si="151"/>
        <v>5.0999999999999996</v>
      </c>
      <c r="N252" s="19" t="s">
        <v>232</v>
      </c>
      <c r="O252" t="s">
        <v>587</v>
      </c>
      <c r="P252">
        <f t="shared" ca="1" si="131"/>
        <v>44</v>
      </c>
    </row>
    <row r="253" spans="1:16" x14ac:dyDescent="0.25">
      <c r="A253" s="26" t="str">
        <f t="shared" si="129"/>
        <v>Sarina (33/11kV)</v>
      </c>
      <c r="B253" s="27" t="s">
        <v>315</v>
      </c>
      <c r="C253" s="27" t="str">
        <f t="shared" ca="1" si="130"/>
        <v>Firm Capacity for Embedded Generation (MVA)</v>
      </c>
      <c r="D253" s="27">
        <f t="shared" ca="1" si="142"/>
        <v>10</v>
      </c>
      <c r="E253" s="27">
        <f t="shared" ca="1" si="143"/>
        <v>10</v>
      </c>
      <c r="F253" s="27">
        <f t="shared" ca="1" si="144"/>
        <v>10</v>
      </c>
      <c r="G253" s="27">
        <f t="shared" ca="1" si="145"/>
        <v>10</v>
      </c>
      <c r="H253" s="27">
        <f t="shared" ca="1" si="146"/>
        <v>10</v>
      </c>
      <c r="I253" s="27">
        <f t="shared" ca="1" si="147"/>
        <v>10</v>
      </c>
      <c r="J253" s="27">
        <f t="shared" ca="1" si="148"/>
        <v>10</v>
      </c>
      <c r="K253" s="27">
        <f t="shared" ca="1" si="149"/>
        <v>10</v>
      </c>
      <c r="L253" s="27">
        <f t="shared" ca="1" si="150"/>
        <v>10</v>
      </c>
      <c r="M253" s="27">
        <f t="shared" ca="1" si="151"/>
        <v>10</v>
      </c>
      <c r="N253" s="19" t="s">
        <v>240</v>
      </c>
      <c r="O253" t="s">
        <v>588</v>
      </c>
      <c r="P253">
        <f t="shared" ca="1" si="131"/>
        <v>44</v>
      </c>
    </row>
    <row r="254" spans="1:16" x14ac:dyDescent="0.25">
      <c r="A254" s="26" t="str">
        <f t="shared" si="129"/>
        <v>Saunders (66/11kV)</v>
      </c>
      <c r="B254" s="27" t="s">
        <v>315</v>
      </c>
      <c r="C254" s="27" t="str">
        <f t="shared" ca="1" si="130"/>
        <v>Firm Capacity for Embedded Generation (MVA)</v>
      </c>
      <c r="D254" s="27">
        <f t="shared" ca="1" si="142"/>
        <v>0</v>
      </c>
      <c r="E254" s="27">
        <f t="shared" ca="1" si="143"/>
        <v>0</v>
      </c>
      <c r="F254" s="27">
        <f t="shared" ca="1" si="144"/>
        <v>0</v>
      </c>
      <c r="G254" s="27">
        <f t="shared" ca="1" si="145"/>
        <v>0</v>
      </c>
      <c r="H254" s="27">
        <f t="shared" ca="1" si="146"/>
        <v>0</v>
      </c>
      <c r="I254" s="27">
        <f t="shared" ca="1" si="147"/>
        <v>0</v>
      </c>
      <c r="J254" s="27">
        <f t="shared" ca="1" si="148"/>
        <v>0</v>
      </c>
      <c r="K254" s="27">
        <f t="shared" ca="1" si="149"/>
        <v>0</v>
      </c>
      <c r="L254" s="27">
        <f t="shared" ca="1" si="150"/>
        <v>0</v>
      </c>
      <c r="M254" s="27">
        <f t="shared" ca="1" si="151"/>
        <v>0</v>
      </c>
      <c r="N254" s="19" t="s">
        <v>241</v>
      </c>
      <c r="O254" t="s">
        <v>589</v>
      </c>
      <c r="P254">
        <f t="shared" ca="1" si="131"/>
        <v>44</v>
      </c>
    </row>
    <row r="255" spans="1:16" x14ac:dyDescent="0.25">
      <c r="A255" s="26" t="str">
        <f t="shared" si="129"/>
        <v>Shutehaven (66/22kV)</v>
      </c>
      <c r="B255" s="27" t="s">
        <v>315</v>
      </c>
      <c r="C255" s="27" t="str">
        <f t="shared" ca="1" si="130"/>
        <v>Firm Capacity for Embedded Generation (MVA)</v>
      </c>
      <c r="D255" s="27">
        <f t="shared" ca="1" si="142"/>
        <v>0</v>
      </c>
      <c r="E255" s="27">
        <f t="shared" ca="1" si="143"/>
        <v>0</v>
      </c>
      <c r="F255" s="27">
        <f t="shared" ca="1" si="144"/>
        <v>0</v>
      </c>
      <c r="G255" s="27">
        <f t="shared" ca="1" si="145"/>
        <v>0</v>
      </c>
      <c r="H255" s="27">
        <f t="shared" ca="1" si="146"/>
        <v>0</v>
      </c>
      <c r="I255" s="27">
        <f t="shared" ca="1" si="147"/>
        <v>0</v>
      </c>
      <c r="J255" s="27">
        <f t="shared" ca="1" si="148"/>
        <v>0</v>
      </c>
      <c r="K255" s="27">
        <f t="shared" ca="1" si="149"/>
        <v>0</v>
      </c>
      <c r="L255" s="27">
        <f t="shared" ca="1" si="150"/>
        <v>0</v>
      </c>
      <c r="M255" s="27">
        <f t="shared" ca="1" si="151"/>
        <v>0</v>
      </c>
      <c r="N255" s="19" t="s">
        <v>242</v>
      </c>
      <c r="O255" t="s">
        <v>590</v>
      </c>
      <c r="P255">
        <f t="shared" ca="1" si="131"/>
        <v>44</v>
      </c>
    </row>
    <row r="256" spans="1:16" x14ac:dyDescent="0.25">
      <c r="A256" s="26" t="str">
        <f t="shared" si="129"/>
        <v>Skid B (Cawdor) (33/11kV)</v>
      </c>
      <c r="B256" s="27" t="s">
        <v>315</v>
      </c>
      <c r="C256" s="27" t="str">
        <f t="shared" ca="1" si="130"/>
        <v>Firm Capacity for Embedded Generation (MVA)</v>
      </c>
      <c r="D256" s="27">
        <f t="shared" ca="1" si="142"/>
        <v>0</v>
      </c>
      <c r="E256" s="27">
        <f t="shared" ca="1" si="143"/>
        <v>0</v>
      </c>
      <c r="F256" s="27">
        <f t="shared" ca="1" si="144"/>
        <v>0</v>
      </c>
      <c r="G256" s="27">
        <f t="shared" ca="1" si="145"/>
        <v>0</v>
      </c>
      <c r="H256" s="27">
        <f t="shared" ca="1" si="146"/>
        <v>0</v>
      </c>
      <c r="I256" s="27">
        <f t="shared" ca="1" si="147"/>
        <v>0</v>
      </c>
      <c r="J256" s="27">
        <f t="shared" ca="1" si="148"/>
        <v>0</v>
      </c>
      <c r="K256" s="27">
        <f t="shared" ca="1" si="149"/>
        <v>0</v>
      </c>
      <c r="L256" s="27">
        <f t="shared" ca="1" si="150"/>
        <v>0</v>
      </c>
      <c r="M256" s="27">
        <f t="shared" ca="1" si="151"/>
        <v>0</v>
      </c>
      <c r="N256" s="19" t="s">
        <v>46</v>
      </c>
      <c r="O256" t="s">
        <v>591</v>
      </c>
      <c r="P256">
        <f t="shared" ca="1" si="131"/>
        <v>44</v>
      </c>
    </row>
    <row r="257" spans="1:16" x14ac:dyDescent="0.25">
      <c r="A257" s="26" t="str">
        <f t="shared" si="129"/>
        <v>Skid D (Landing Road) (66/11kV)</v>
      </c>
      <c r="B257" s="27" t="s">
        <v>315</v>
      </c>
      <c r="C257" s="27" t="str">
        <f t="shared" ca="1" si="130"/>
        <v>Firm Capacity for Embedded Generation (MVA)</v>
      </c>
      <c r="D257" s="27">
        <f t="shared" ca="1" si="142"/>
        <v>0</v>
      </c>
      <c r="E257" s="27">
        <f t="shared" ca="1" si="143"/>
        <v>0</v>
      </c>
      <c r="F257" s="27">
        <f t="shared" ca="1" si="144"/>
        <v>0</v>
      </c>
      <c r="G257" s="27">
        <f t="shared" ca="1" si="145"/>
        <v>0</v>
      </c>
      <c r="H257" s="27">
        <f t="shared" ca="1" si="146"/>
        <v>0</v>
      </c>
      <c r="I257" s="27">
        <f t="shared" ca="1" si="147"/>
        <v>0</v>
      </c>
      <c r="J257" s="27">
        <f t="shared" ca="1" si="148"/>
        <v>0</v>
      </c>
      <c r="K257" s="27">
        <f t="shared" ca="1" si="149"/>
        <v>0</v>
      </c>
      <c r="L257" s="27">
        <f t="shared" ca="1" si="150"/>
        <v>0</v>
      </c>
      <c r="M257" s="27">
        <f t="shared" ca="1" si="151"/>
        <v>0</v>
      </c>
      <c r="N257" s="19" t="s">
        <v>146</v>
      </c>
      <c r="O257" t="s">
        <v>592</v>
      </c>
      <c r="P257">
        <f t="shared" ca="1" si="131"/>
        <v>44</v>
      </c>
    </row>
    <row r="258" spans="1:16" x14ac:dyDescent="0.25">
      <c r="A258" s="26" t="str">
        <f t="shared" si="129"/>
        <v>Skid E (Chinchilla) (33/11kV)</v>
      </c>
      <c r="B258" s="27" t="s">
        <v>315</v>
      </c>
      <c r="C258" s="27" t="str">
        <f t="shared" ca="1" si="130"/>
        <v>Firm Capacity for Embedded Generation (MVA)</v>
      </c>
      <c r="D258" s="27">
        <f t="shared" ca="1" si="142"/>
        <v>0</v>
      </c>
      <c r="E258" s="27">
        <f t="shared" ca="1" si="143"/>
        <v>0</v>
      </c>
      <c r="F258" s="27">
        <f t="shared" ca="1" si="144"/>
        <v>0</v>
      </c>
      <c r="G258" s="27">
        <f t="shared" ca="1" si="145"/>
        <v>0</v>
      </c>
      <c r="H258" s="27">
        <f t="shared" ca="1" si="146"/>
        <v>0</v>
      </c>
      <c r="I258" s="27">
        <f t="shared" ca="1" si="147"/>
        <v>0</v>
      </c>
      <c r="J258" s="27">
        <f t="shared" ca="1" si="148"/>
        <v>0</v>
      </c>
      <c r="K258" s="27">
        <f t="shared" ca="1" si="149"/>
        <v>0</v>
      </c>
      <c r="L258" s="27">
        <f t="shared" ca="1" si="150"/>
        <v>0</v>
      </c>
      <c r="M258" s="27">
        <f t="shared" ca="1" si="151"/>
        <v>0</v>
      </c>
      <c r="N258" s="19" t="s">
        <v>243</v>
      </c>
      <c r="O258" t="s">
        <v>593</v>
      </c>
      <c r="P258">
        <f t="shared" ca="1" si="131"/>
        <v>44</v>
      </c>
    </row>
    <row r="259" spans="1:16" x14ac:dyDescent="0.25">
      <c r="A259" s="26" t="str">
        <f t="shared" si="129"/>
        <v>Skid K (Charlton) (33/11kV)</v>
      </c>
      <c r="B259" s="27" t="s">
        <v>315</v>
      </c>
      <c r="C259" s="27" t="str">
        <f t="shared" ca="1" si="130"/>
        <v>Firm Capacity for Embedded Generation (MVA)</v>
      </c>
      <c r="D259" s="27">
        <f t="shared" ca="1" si="142"/>
        <v>0</v>
      </c>
      <c r="E259" s="27">
        <f t="shared" ca="1" si="143"/>
        <v>0</v>
      </c>
      <c r="F259" s="27">
        <f t="shared" ca="1" si="144"/>
        <v>0</v>
      </c>
      <c r="G259" s="27">
        <f t="shared" ca="1" si="145"/>
        <v>0</v>
      </c>
      <c r="H259" s="27">
        <f t="shared" ca="1" si="146"/>
        <v>0</v>
      </c>
      <c r="I259" s="27">
        <f t="shared" ca="1" si="147"/>
        <v>0</v>
      </c>
      <c r="J259" s="27">
        <f t="shared" ca="1" si="148"/>
        <v>0</v>
      </c>
      <c r="K259" s="27">
        <f t="shared" ca="1" si="149"/>
        <v>0</v>
      </c>
      <c r="L259" s="27">
        <f t="shared" ca="1" si="150"/>
        <v>0</v>
      </c>
      <c r="M259" s="27">
        <f t="shared" ca="1" si="151"/>
        <v>0</v>
      </c>
      <c r="N259" s="19" t="s">
        <v>48</v>
      </c>
      <c r="O259" t="s">
        <v>594</v>
      </c>
      <c r="P259">
        <f t="shared" ca="1" si="131"/>
        <v>44</v>
      </c>
    </row>
    <row r="260" spans="1:16" x14ac:dyDescent="0.25">
      <c r="A260" s="26" t="str">
        <f t="shared" si="129"/>
        <v>South Blackwater (66/22kV)</v>
      </c>
      <c r="B260" s="27" t="s">
        <v>315</v>
      </c>
      <c r="C260" s="27" t="str">
        <f t="shared" ca="1" si="130"/>
        <v>Firm Capacity for Embedded Generation (MVA)</v>
      </c>
      <c r="D260" s="27">
        <f t="shared" ca="1" si="142"/>
        <v>0</v>
      </c>
      <c r="E260" s="27">
        <f t="shared" ca="1" si="143"/>
        <v>0</v>
      </c>
      <c r="F260" s="27">
        <f t="shared" ca="1" si="144"/>
        <v>0</v>
      </c>
      <c r="G260" s="27">
        <f t="shared" ca="1" si="145"/>
        <v>0</v>
      </c>
      <c r="H260" s="27">
        <f t="shared" ca="1" si="146"/>
        <v>0</v>
      </c>
      <c r="I260" s="27">
        <f t="shared" ca="1" si="147"/>
        <v>0</v>
      </c>
      <c r="J260" s="27">
        <f t="shared" ca="1" si="148"/>
        <v>0</v>
      </c>
      <c r="K260" s="27">
        <f t="shared" ca="1" si="149"/>
        <v>0</v>
      </c>
      <c r="L260" s="27">
        <f t="shared" ca="1" si="150"/>
        <v>0</v>
      </c>
      <c r="M260" s="27">
        <f t="shared" ca="1" si="151"/>
        <v>0</v>
      </c>
      <c r="N260" s="19" t="s">
        <v>244</v>
      </c>
      <c r="O260" t="s">
        <v>595</v>
      </c>
      <c r="P260">
        <f t="shared" ca="1" si="131"/>
        <v>44</v>
      </c>
    </row>
    <row r="261" spans="1:16" x14ac:dyDescent="0.25">
      <c r="A261" s="26" t="str">
        <f t="shared" ref="A261:A306" si="152">HYPERLINK("#"&amp;N261&amp;"!A1",O261)</f>
        <v>South Bundaberg (66/11kV)</v>
      </c>
      <c r="B261" s="27" t="s">
        <v>315</v>
      </c>
      <c r="C261" s="27" t="str">
        <f t="shared" ref="C261:C306" ca="1" si="153">INDIRECT($N261&amp;"!"&amp;"E"&amp;$P261)</f>
        <v>Firm Capacity for Embedded Generation (MVA)</v>
      </c>
      <c r="D261" s="27">
        <f t="shared" ca="1" si="142"/>
        <v>6.3</v>
      </c>
      <c r="E261" s="27">
        <f t="shared" ca="1" si="143"/>
        <v>6.3</v>
      </c>
      <c r="F261" s="27">
        <f t="shared" ca="1" si="144"/>
        <v>6.3</v>
      </c>
      <c r="G261" s="27">
        <f t="shared" ca="1" si="145"/>
        <v>6.3</v>
      </c>
      <c r="H261" s="27">
        <f t="shared" ca="1" si="146"/>
        <v>6.3</v>
      </c>
      <c r="I261" s="27">
        <f t="shared" ca="1" si="147"/>
        <v>6.3</v>
      </c>
      <c r="J261" s="27">
        <f t="shared" ca="1" si="148"/>
        <v>6.3</v>
      </c>
      <c r="K261" s="27">
        <f t="shared" ca="1" si="149"/>
        <v>6.3</v>
      </c>
      <c r="L261" s="27">
        <f t="shared" ca="1" si="150"/>
        <v>6.3</v>
      </c>
      <c r="M261" s="27">
        <f t="shared" ca="1" si="151"/>
        <v>6.3</v>
      </c>
      <c r="N261" s="19" t="s">
        <v>245</v>
      </c>
      <c r="O261" t="s">
        <v>596</v>
      </c>
      <c r="P261">
        <f t="shared" ref="P261:P306" ca="1" si="154">MATCH($D$1,INDIRECT($N261&amp;"!E:E"),0)</f>
        <v>44</v>
      </c>
    </row>
    <row r="262" spans="1:16" x14ac:dyDescent="0.25">
      <c r="A262" s="26" t="str">
        <f t="shared" si="152"/>
        <v>South Kolan (66/11kV)</v>
      </c>
      <c r="B262" s="27" t="s">
        <v>315</v>
      </c>
      <c r="C262" s="27" t="str">
        <f t="shared" ca="1" si="153"/>
        <v>Firm Capacity for Embedded Generation (MVA)</v>
      </c>
      <c r="D262" s="27">
        <f t="shared" ca="1" si="142"/>
        <v>7.5</v>
      </c>
      <c r="E262" s="27">
        <f t="shared" ca="1" si="143"/>
        <v>7.5</v>
      </c>
      <c r="F262" s="27">
        <f t="shared" ca="1" si="144"/>
        <v>7.5</v>
      </c>
      <c r="G262" s="27">
        <f t="shared" ca="1" si="145"/>
        <v>7.5</v>
      </c>
      <c r="H262" s="27">
        <f t="shared" ca="1" si="146"/>
        <v>7.5</v>
      </c>
      <c r="I262" s="27">
        <f t="shared" ca="1" si="147"/>
        <v>7.5</v>
      </c>
      <c r="J262" s="27">
        <f t="shared" ca="1" si="148"/>
        <v>7.5</v>
      </c>
      <c r="K262" s="27">
        <f t="shared" ca="1" si="149"/>
        <v>7.5</v>
      </c>
      <c r="L262" s="27">
        <f t="shared" ca="1" si="150"/>
        <v>7.5</v>
      </c>
      <c r="M262" s="27">
        <f t="shared" ca="1" si="151"/>
        <v>7.5</v>
      </c>
      <c r="N262" s="19" t="s">
        <v>246</v>
      </c>
      <c r="O262" t="s">
        <v>597</v>
      </c>
      <c r="P262">
        <f t="shared" ca="1" si="154"/>
        <v>44</v>
      </c>
    </row>
    <row r="263" spans="1:16" x14ac:dyDescent="0.25">
      <c r="A263" s="26" t="str">
        <f t="shared" si="152"/>
        <v>South Mackay (33/11kV)</v>
      </c>
      <c r="B263" s="27" t="s">
        <v>315</v>
      </c>
      <c r="C263" s="27" t="str">
        <f t="shared" ca="1" si="153"/>
        <v>Firm Capacity for Embedded Generation (MVA)</v>
      </c>
      <c r="D263" s="27">
        <f t="shared" ca="1" si="142"/>
        <v>12.5</v>
      </c>
      <c r="E263" s="27">
        <f t="shared" ca="1" si="143"/>
        <v>12.5</v>
      </c>
      <c r="F263" s="27">
        <f t="shared" ca="1" si="144"/>
        <v>12.5</v>
      </c>
      <c r="G263" s="27">
        <f t="shared" ca="1" si="145"/>
        <v>12.5</v>
      </c>
      <c r="H263" s="27">
        <f t="shared" ca="1" si="146"/>
        <v>12.5</v>
      </c>
      <c r="I263" s="27">
        <f t="shared" ca="1" si="147"/>
        <v>12.5</v>
      </c>
      <c r="J263" s="27">
        <f t="shared" ca="1" si="148"/>
        <v>12.5</v>
      </c>
      <c r="K263" s="27">
        <f t="shared" ca="1" si="149"/>
        <v>12.5</v>
      </c>
      <c r="L263" s="27">
        <f t="shared" ca="1" si="150"/>
        <v>12.5</v>
      </c>
      <c r="M263" s="27">
        <f t="shared" ca="1" si="151"/>
        <v>12.5</v>
      </c>
      <c r="N263" s="19" t="s">
        <v>247</v>
      </c>
      <c r="O263" t="s">
        <v>598</v>
      </c>
      <c r="P263">
        <f t="shared" ca="1" si="154"/>
        <v>44</v>
      </c>
    </row>
    <row r="264" spans="1:16" x14ac:dyDescent="0.25">
      <c r="A264" s="26" t="str">
        <f t="shared" si="152"/>
        <v>South Toowoomba (33/11kV)</v>
      </c>
      <c r="B264" s="27" t="s">
        <v>315</v>
      </c>
      <c r="C264" s="27" t="str">
        <f t="shared" ca="1" si="153"/>
        <v>Firm Capacity for Embedded Generation (MVA)</v>
      </c>
      <c r="D264" s="27">
        <f t="shared" ca="1" si="142"/>
        <v>0</v>
      </c>
      <c r="E264" s="27">
        <f t="shared" ca="1" si="143"/>
        <v>0</v>
      </c>
      <c r="F264" s="27">
        <f t="shared" ca="1" si="144"/>
        <v>0</v>
      </c>
      <c r="G264" s="27">
        <f t="shared" ca="1" si="145"/>
        <v>0</v>
      </c>
      <c r="H264" s="27">
        <f t="shared" ca="1" si="146"/>
        <v>0</v>
      </c>
      <c r="I264" s="27">
        <f t="shared" ca="1" si="147"/>
        <v>0</v>
      </c>
      <c r="J264" s="27">
        <f t="shared" ca="1" si="148"/>
        <v>0</v>
      </c>
      <c r="K264" s="27">
        <f t="shared" ca="1" si="149"/>
        <v>0</v>
      </c>
      <c r="L264" s="27">
        <f t="shared" ca="1" si="150"/>
        <v>0</v>
      </c>
      <c r="M264" s="27">
        <f t="shared" ca="1" si="151"/>
        <v>0</v>
      </c>
      <c r="N264" s="19" t="s">
        <v>248</v>
      </c>
      <c r="O264" t="s">
        <v>599</v>
      </c>
      <c r="P264">
        <f t="shared" ca="1" si="154"/>
        <v>44</v>
      </c>
    </row>
    <row r="265" spans="1:16" x14ac:dyDescent="0.25">
      <c r="A265" s="26" t="str">
        <f t="shared" si="152"/>
        <v>South Toowoomba BSP (110/33kV)</v>
      </c>
      <c r="B265" s="27" t="s">
        <v>338</v>
      </c>
      <c r="C265" s="27" t="str">
        <f t="shared" ca="1" si="153"/>
        <v>Firm Capacity for Embedded Generation (MVA)</v>
      </c>
      <c r="D265" s="27">
        <f ca="1">INDIRECT($N265&amp;"!"&amp;"I"&amp;$P265)</f>
        <v>35</v>
      </c>
      <c r="E265" s="27">
        <f ca="1">INDIRECT($N265&amp;"!"&amp;"K"&amp;$P265)</f>
        <v>35</v>
      </c>
      <c r="F265" s="27">
        <f ca="1">INDIRECT($N265&amp;"!"&amp;"M"&amp;$P265)</f>
        <v>35</v>
      </c>
      <c r="G265" s="27">
        <f ca="1">INDIRECT($N265&amp;"!"&amp;"O"&amp;$P265)</f>
        <v>35</v>
      </c>
      <c r="H265" s="27">
        <f ca="1">INDIRECT($N265&amp;"!"&amp;"R"&amp;$P265)</f>
        <v>35</v>
      </c>
      <c r="I265" s="27">
        <f ca="1">INDIRECT($N265&amp;"!"&amp;"T"&amp;$P265)</f>
        <v>35</v>
      </c>
      <c r="J265" s="27">
        <f ca="1">INDIRECT($N265&amp;"!"&amp;"V"&amp;$P265)</f>
        <v>35</v>
      </c>
      <c r="K265" s="27">
        <f ca="1">INDIRECT($N265&amp;"!"&amp;"AA"&amp;$P265)</f>
        <v>35</v>
      </c>
      <c r="L265" s="27">
        <f ca="1">INDIRECT($N265&amp;"!"&amp;"AB"&amp;$P265)</f>
        <v>35</v>
      </c>
      <c r="M265" s="27">
        <f ca="1">INDIRECT($N265&amp;"!"&amp;"AE"&amp;$P265)</f>
        <v>35</v>
      </c>
      <c r="N265" s="19" t="s">
        <v>256</v>
      </c>
      <c r="O265" t="s">
        <v>600</v>
      </c>
      <c r="P265">
        <f t="shared" ca="1" si="154"/>
        <v>42</v>
      </c>
    </row>
    <row r="266" spans="1:16" x14ac:dyDescent="0.25">
      <c r="A266" s="26" t="str">
        <f t="shared" si="152"/>
        <v>St. George (66/33kV)</v>
      </c>
      <c r="B266" s="27" t="s">
        <v>315</v>
      </c>
      <c r="C266" s="27" t="str">
        <f t="shared" ca="1" si="153"/>
        <v>Firm Capacity for Embedded Generation (MVA)</v>
      </c>
      <c r="D266" s="27">
        <f ca="1">INDIRECT($N266&amp;"!"&amp;"J"&amp;$P266)</f>
        <v>20</v>
      </c>
      <c r="E266" s="27">
        <f ca="1">INDIRECT($N266&amp;"!"&amp;"L"&amp;$P266)</f>
        <v>20</v>
      </c>
      <c r="F266" s="27">
        <f ca="1">INDIRECT($N266&amp;"!"&amp;"N"&amp;$P266)</f>
        <v>20</v>
      </c>
      <c r="G266" s="27">
        <f ca="1">INDIRECT($N266&amp;"!"&amp;"P"&amp;$P266)</f>
        <v>20</v>
      </c>
      <c r="H266" s="27">
        <f ca="1">INDIRECT($N266&amp;"!"&amp;"S"&amp;$P266)</f>
        <v>20</v>
      </c>
      <c r="I266" s="27">
        <f ca="1">INDIRECT($N266&amp;"!"&amp;"U"&amp;$P266)</f>
        <v>20</v>
      </c>
      <c r="J266" s="27">
        <f ca="1">INDIRECT($N266&amp;"!"&amp;"W"&amp;$P266)</f>
        <v>20</v>
      </c>
      <c r="K266" s="27">
        <f ca="1">INDIRECT($N266&amp;"!"&amp;"AB"&amp;$P266)</f>
        <v>20</v>
      </c>
      <c r="L266" s="27">
        <f ca="1">INDIRECT($N266&amp;"!"&amp;"AC"&amp;$P266)</f>
        <v>20</v>
      </c>
      <c r="M266" s="27">
        <f ca="1">INDIRECT($N266&amp;"!"&amp;"AF"&amp;$P266)</f>
        <v>20</v>
      </c>
      <c r="N266" s="19" t="s">
        <v>238</v>
      </c>
      <c r="O266" t="s">
        <v>601</v>
      </c>
      <c r="P266">
        <f t="shared" ca="1" si="154"/>
        <v>44</v>
      </c>
    </row>
    <row r="267" spans="1:16" x14ac:dyDescent="0.25">
      <c r="A267" s="26" t="str">
        <f t="shared" si="152"/>
        <v>St. George Town (33/11kV)</v>
      </c>
      <c r="B267" s="27" t="s">
        <v>315</v>
      </c>
      <c r="C267" s="27" t="str">
        <f t="shared" ca="1" si="153"/>
        <v>Firm Capacity for Embedded Generation (MVA)</v>
      </c>
      <c r="D267" s="27">
        <f ca="1">INDIRECT($N267&amp;"!"&amp;"J"&amp;$P267)</f>
        <v>3</v>
      </c>
      <c r="E267" s="27">
        <f ca="1">INDIRECT($N267&amp;"!"&amp;"L"&amp;$P267)</f>
        <v>3</v>
      </c>
      <c r="F267" s="27">
        <f ca="1">INDIRECT($N267&amp;"!"&amp;"N"&amp;$P267)</f>
        <v>3</v>
      </c>
      <c r="G267" s="27">
        <f ca="1">INDIRECT($N267&amp;"!"&amp;"P"&amp;$P267)</f>
        <v>3</v>
      </c>
      <c r="H267" s="27">
        <f ca="1">INDIRECT($N267&amp;"!"&amp;"S"&amp;$P267)</f>
        <v>3</v>
      </c>
      <c r="I267" s="27">
        <f ca="1">INDIRECT($N267&amp;"!"&amp;"U"&amp;$P267)</f>
        <v>3</v>
      </c>
      <c r="J267" s="27">
        <f ca="1">INDIRECT($N267&amp;"!"&amp;"W"&amp;$P267)</f>
        <v>3</v>
      </c>
      <c r="K267" s="27">
        <f ca="1">INDIRECT($N267&amp;"!"&amp;"AB"&amp;$P267)</f>
        <v>3</v>
      </c>
      <c r="L267" s="27">
        <f ca="1">INDIRECT($N267&amp;"!"&amp;"AC"&amp;$P267)</f>
        <v>3</v>
      </c>
      <c r="M267" s="27">
        <f ca="1">INDIRECT($N267&amp;"!"&amp;"AF"&amp;$P267)</f>
        <v>3</v>
      </c>
      <c r="N267" s="19" t="s">
        <v>239</v>
      </c>
      <c r="O267" t="s">
        <v>602</v>
      </c>
      <c r="P267">
        <f t="shared" ca="1" si="154"/>
        <v>44</v>
      </c>
    </row>
    <row r="268" spans="1:16" x14ac:dyDescent="0.25">
      <c r="A268" s="26" t="str">
        <f t="shared" si="152"/>
        <v>Stamford (66/33kV)</v>
      </c>
      <c r="B268" s="27" t="s">
        <v>315</v>
      </c>
      <c r="C268" s="27" t="str">
        <f t="shared" ca="1" si="153"/>
        <v>Firm Capacity for Embedded Generation (MVA)</v>
      </c>
      <c r="D268" s="27">
        <f ca="1">INDIRECT($N268&amp;"!"&amp;"J"&amp;$P268)</f>
        <v>0</v>
      </c>
      <c r="E268" s="27">
        <f ca="1">INDIRECT($N268&amp;"!"&amp;"L"&amp;$P268)</f>
        <v>0</v>
      </c>
      <c r="F268" s="27">
        <f ca="1">INDIRECT($N268&amp;"!"&amp;"N"&amp;$P268)</f>
        <v>0</v>
      </c>
      <c r="G268" s="27">
        <f ca="1">INDIRECT($N268&amp;"!"&amp;"P"&amp;$P268)</f>
        <v>0</v>
      </c>
      <c r="H268" s="27">
        <f ca="1">INDIRECT($N268&amp;"!"&amp;"S"&amp;$P268)</f>
        <v>0</v>
      </c>
      <c r="I268" s="27">
        <f ca="1">INDIRECT($N268&amp;"!"&amp;"U"&amp;$P268)</f>
        <v>0</v>
      </c>
      <c r="J268" s="27">
        <f ca="1">INDIRECT($N268&amp;"!"&amp;"W"&amp;$P268)</f>
        <v>0</v>
      </c>
      <c r="K268" s="27">
        <f ca="1">INDIRECT($N268&amp;"!"&amp;"AB"&amp;$P268)</f>
        <v>0</v>
      </c>
      <c r="L268" s="27">
        <f ca="1">INDIRECT($N268&amp;"!"&amp;"AC"&amp;$P268)</f>
        <v>0</v>
      </c>
      <c r="M268" s="27">
        <f ca="1">INDIRECT($N268&amp;"!"&amp;"AF"&amp;$P268)</f>
        <v>0</v>
      </c>
      <c r="N268" s="19" t="s">
        <v>249</v>
      </c>
      <c r="O268" t="s">
        <v>603</v>
      </c>
      <c r="P268">
        <f t="shared" ca="1" si="154"/>
        <v>44</v>
      </c>
    </row>
    <row r="269" spans="1:16" x14ac:dyDescent="0.25">
      <c r="A269" s="26" t="str">
        <f t="shared" si="152"/>
        <v>Stanthorpe BSP (110/33kV)</v>
      </c>
      <c r="B269" s="27" t="s">
        <v>338</v>
      </c>
      <c r="C269" s="27" t="str">
        <f t="shared" ca="1" si="153"/>
        <v>Firm Capacity for Embedded Generation (MVA)</v>
      </c>
      <c r="D269" s="27">
        <f ca="1">INDIRECT($N269&amp;"!"&amp;"I"&amp;$P269)</f>
        <v>2</v>
      </c>
      <c r="E269" s="27">
        <f ca="1">INDIRECT($N269&amp;"!"&amp;"K"&amp;$P269)</f>
        <v>2</v>
      </c>
      <c r="F269" s="27">
        <f ca="1">INDIRECT($N269&amp;"!"&amp;"M"&amp;$P269)</f>
        <v>2</v>
      </c>
      <c r="G269" s="27">
        <f ca="1">INDIRECT($N269&amp;"!"&amp;"O"&amp;$P269)</f>
        <v>2</v>
      </c>
      <c r="H269" s="27">
        <f ca="1">INDIRECT($N269&amp;"!"&amp;"R"&amp;$P269)</f>
        <v>2</v>
      </c>
      <c r="I269" s="27">
        <f ca="1">INDIRECT($N269&amp;"!"&amp;"T"&amp;$P269)</f>
        <v>2</v>
      </c>
      <c r="J269" s="27">
        <f ca="1">INDIRECT($N269&amp;"!"&amp;"V"&amp;$P269)</f>
        <v>2</v>
      </c>
      <c r="K269" s="27">
        <f ca="1">INDIRECT($N269&amp;"!"&amp;"AA"&amp;$P269)</f>
        <v>2</v>
      </c>
      <c r="L269" s="27">
        <f ca="1">INDIRECT($N269&amp;"!"&amp;"AB"&amp;$P269)</f>
        <v>2</v>
      </c>
      <c r="M269" s="27">
        <f ca="1">INDIRECT($N269&amp;"!"&amp;"AE"&amp;$P269)</f>
        <v>2</v>
      </c>
      <c r="N269" s="19" t="s">
        <v>250</v>
      </c>
      <c r="O269" t="s">
        <v>604</v>
      </c>
      <c r="P269">
        <f t="shared" ca="1" si="154"/>
        <v>42</v>
      </c>
    </row>
    <row r="270" spans="1:16" x14ac:dyDescent="0.25">
      <c r="A270" s="26" t="str">
        <f t="shared" si="152"/>
        <v>Stanthorpe Town (33/11kV)</v>
      </c>
      <c r="B270" s="27" t="s">
        <v>315</v>
      </c>
      <c r="C270" s="27" t="str">
        <f t="shared" ca="1" si="153"/>
        <v>Firm Capacity for Embedded Generation (MVA)</v>
      </c>
      <c r="D270" s="27">
        <f t="shared" ref="D270:D278" ca="1" si="155">INDIRECT($N270&amp;"!"&amp;"J"&amp;$P270)</f>
        <v>10</v>
      </c>
      <c r="E270" s="27">
        <f t="shared" ref="E270:E278" ca="1" si="156">INDIRECT($N270&amp;"!"&amp;"L"&amp;$P270)</f>
        <v>10</v>
      </c>
      <c r="F270" s="27">
        <f t="shared" ref="F270:F278" ca="1" si="157">INDIRECT($N270&amp;"!"&amp;"N"&amp;$P270)</f>
        <v>10</v>
      </c>
      <c r="G270" s="27">
        <f t="shared" ref="G270:G278" ca="1" si="158">INDIRECT($N270&amp;"!"&amp;"P"&amp;$P270)</f>
        <v>10</v>
      </c>
      <c r="H270" s="27">
        <f t="shared" ref="H270:H278" ca="1" si="159">INDIRECT($N270&amp;"!"&amp;"S"&amp;$P270)</f>
        <v>10</v>
      </c>
      <c r="I270" s="27">
        <f t="shared" ref="I270:I278" ca="1" si="160">INDIRECT($N270&amp;"!"&amp;"U"&amp;$P270)</f>
        <v>10</v>
      </c>
      <c r="J270" s="27">
        <f t="shared" ref="J270:J278" ca="1" si="161">INDIRECT($N270&amp;"!"&amp;"W"&amp;$P270)</f>
        <v>10</v>
      </c>
      <c r="K270" s="27">
        <f t="shared" ref="K270:K278" ca="1" si="162">INDIRECT($N270&amp;"!"&amp;"AB"&amp;$P270)</f>
        <v>10</v>
      </c>
      <c r="L270" s="27">
        <f t="shared" ref="L270:L278" ca="1" si="163">INDIRECT($N270&amp;"!"&amp;"AC"&amp;$P270)</f>
        <v>10</v>
      </c>
      <c r="M270" s="27">
        <f t="shared" ref="M270:M278" ca="1" si="164">INDIRECT($N270&amp;"!"&amp;"AF"&amp;$P270)</f>
        <v>10</v>
      </c>
      <c r="N270" s="19" t="s">
        <v>251</v>
      </c>
      <c r="O270" t="s">
        <v>605</v>
      </c>
      <c r="P270">
        <f t="shared" ca="1" si="154"/>
        <v>44</v>
      </c>
    </row>
    <row r="271" spans="1:16" x14ac:dyDescent="0.25">
      <c r="A271" s="26" t="str">
        <f t="shared" si="152"/>
        <v>Stuart (66/11kV)</v>
      </c>
      <c r="B271" s="27" t="s">
        <v>315</v>
      </c>
      <c r="C271" s="27" t="str">
        <f t="shared" ca="1" si="153"/>
        <v>Firm Capacity for Embedded Generation (MVA)</v>
      </c>
      <c r="D271" s="27">
        <f t="shared" ca="1" si="155"/>
        <v>21</v>
      </c>
      <c r="E271" s="27">
        <f t="shared" ca="1" si="156"/>
        <v>21</v>
      </c>
      <c r="F271" s="27">
        <f t="shared" ca="1" si="157"/>
        <v>21</v>
      </c>
      <c r="G271" s="27">
        <f t="shared" ca="1" si="158"/>
        <v>21</v>
      </c>
      <c r="H271" s="27">
        <f t="shared" ca="1" si="159"/>
        <v>21</v>
      </c>
      <c r="I271" s="27">
        <f t="shared" ca="1" si="160"/>
        <v>21</v>
      </c>
      <c r="J271" s="27">
        <f t="shared" ca="1" si="161"/>
        <v>21</v>
      </c>
      <c r="K271" s="27">
        <f t="shared" ca="1" si="162"/>
        <v>21</v>
      </c>
      <c r="L271" s="27">
        <f t="shared" ca="1" si="163"/>
        <v>21</v>
      </c>
      <c r="M271" s="27">
        <f t="shared" ca="1" si="164"/>
        <v>21</v>
      </c>
      <c r="N271" s="19" t="s">
        <v>252</v>
      </c>
      <c r="O271" t="s">
        <v>606</v>
      </c>
      <c r="P271">
        <f t="shared" ca="1" si="154"/>
        <v>44</v>
      </c>
    </row>
    <row r="272" spans="1:16" x14ac:dyDescent="0.25">
      <c r="A272" s="26" t="str">
        <f t="shared" si="152"/>
        <v>Tanby (66/22kV)</v>
      </c>
      <c r="B272" s="27" t="s">
        <v>315</v>
      </c>
      <c r="C272" s="27" t="str">
        <f t="shared" ca="1" si="153"/>
        <v>Firm Capacity for Embedded Generation (MVA)</v>
      </c>
      <c r="D272" s="27">
        <f t="shared" ca="1" si="155"/>
        <v>15</v>
      </c>
      <c r="E272" s="27">
        <f t="shared" ca="1" si="156"/>
        <v>15</v>
      </c>
      <c r="F272" s="27">
        <f t="shared" ca="1" si="157"/>
        <v>15</v>
      </c>
      <c r="G272" s="27">
        <f t="shared" ca="1" si="158"/>
        <v>15</v>
      </c>
      <c r="H272" s="27">
        <f t="shared" ca="1" si="159"/>
        <v>15</v>
      </c>
      <c r="I272" s="27">
        <f t="shared" ca="1" si="160"/>
        <v>15</v>
      </c>
      <c r="J272" s="27">
        <f t="shared" ca="1" si="161"/>
        <v>15</v>
      </c>
      <c r="K272" s="27">
        <f t="shared" ca="1" si="162"/>
        <v>15</v>
      </c>
      <c r="L272" s="27">
        <f t="shared" ca="1" si="163"/>
        <v>15</v>
      </c>
      <c r="M272" s="27">
        <f t="shared" ca="1" si="164"/>
        <v>15</v>
      </c>
      <c r="N272" s="19" t="s">
        <v>272</v>
      </c>
      <c r="O272" t="s">
        <v>607</v>
      </c>
      <c r="P272">
        <f t="shared" ca="1" si="154"/>
        <v>44</v>
      </c>
    </row>
    <row r="273" spans="1:16" x14ac:dyDescent="0.25">
      <c r="A273" s="26" t="str">
        <f t="shared" si="152"/>
        <v>Tara (33/11kV)</v>
      </c>
      <c r="B273" s="27" t="s">
        <v>315</v>
      </c>
      <c r="C273" s="27" t="str">
        <f t="shared" ca="1" si="153"/>
        <v>Firm Capacity for Embedded Generation (MVA)</v>
      </c>
      <c r="D273" s="27">
        <f t="shared" ca="1" si="155"/>
        <v>0</v>
      </c>
      <c r="E273" s="27">
        <f t="shared" ca="1" si="156"/>
        <v>0</v>
      </c>
      <c r="F273" s="27">
        <f t="shared" ca="1" si="157"/>
        <v>0</v>
      </c>
      <c r="G273" s="27">
        <f t="shared" ca="1" si="158"/>
        <v>0</v>
      </c>
      <c r="H273" s="27">
        <f t="shared" ca="1" si="159"/>
        <v>0</v>
      </c>
      <c r="I273" s="27">
        <f t="shared" ca="1" si="160"/>
        <v>0</v>
      </c>
      <c r="J273" s="27">
        <f t="shared" ca="1" si="161"/>
        <v>0</v>
      </c>
      <c r="K273" s="27">
        <f t="shared" ca="1" si="162"/>
        <v>0</v>
      </c>
      <c r="L273" s="27">
        <f t="shared" ca="1" si="163"/>
        <v>0</v>
      </c>
      <c r="M273" s="27">
        <f t="shared" ca="1" si="164"/>
        <v>0</v>
      </c>
      <c r="N273" s="19" t="s">
        <v>273</v>
      </c>
      <c r="O273" t="s">
        <v>608</v>
      </c>
      <c r="P273">
        <f t="shared" ca="1" si="154"/>
        <v>44</v>
      </c>
    </row>
    <row r="274" spans="1:16" x14ac:dyDescent="0.25">
      <c r="A274" s="26" t="str">
        <f t="shared" si="152"/>
        <v>Theodore (66/22kV)</v>
      </c>
      <c r="B274" s="27" t="s">
        <v>315</v>
      </c>
      <c r="C274" s="27" t="str">
        <f t="shared" ca="1" si="153"/>
        <v>Firm Capacity for Embedded Generation (MVA)</v>
      </c>
      <c r="D274" s="27">
        <f t="shared" ca="1" si="155"/>
        <v>5</v>
      </c>
      <c r="E274" s="27">
        <f t="shared" ca="1" si="156"/>
        <v>5</v>
      </c>
      <c r="F274" s="27">
        <f t="shared" ca="1" si="157"/>
        <v>5</v>
      </c>
      <c r="G274" s="27">
        <f t="shared" ca="1" si="158"/>
        <v>5</v>
      </c>
      <c r="H274" s="27">
        <f t="shared" ca="1" si="159"/>
        <v>5</v>
      </c>
      <c r="I274" s="27">
        <f t="shared" ca="1" si="160"/>
        <v>5</v>
      </c>
      <c r="J274" s="27">
        <f t="shared" ca="1" si="161"/>
        <v>5</v>
      </c>
      <c r="K274" s="27">
        <f t="shared" ca="1" si="162"/>
        <v>5</v>
      </c>
      <c r="L274" s="27">
        <f t="shared" ca="1" si="163"/>
        <v>5</v>
      </c>
      <c r="M274" s="27">
        <f t="shared" ca="1" si="164"/>
        <v>5</v>
      </c>
      <c r="N274" s="19" t="s">
        <v>274</v>
      </c>
      <c r="O274" t="s">
        <v>609</v>
      </c>
      <c r="P274">
        <f t="shared" ca="1" si="154"/>
        <v>44</v>
      </c>
    </row>
    <row r="275" spans="1:16" x14ac:dyDescent="0.25">
      <c r="A275" s="26" t="str">
        <f t="shared" si="152"/>
        <v>Tieri (66/22kV)</v>
      </c>
      <c r="B275" s="27" t="s">
        <v>315</v>
      </c>
      <c r="C275" s="27" t="str">
        <f t="shared" ca="1" si="153"/>
        <v>Firm Capacity for Embedded Generation (MVA)</v>
      </c>
      <c r="D275" s="27">
        <f t="shared" ca="1" si="155"/>
        <v>5</v>
      </c>
      <c r="E275" s="27">
        <f t="shared" ca="1" si="156"/>
        <v>5</v>
      </c>
      <c r="F275" s="27">
        <f t="shared" ca="1" si="157"/>
        <v>5</v>
      </c>
      <c r="G275" s="27">
        <f t="shared" ca="1" si="158"/>
        <v>5</v>
      </c>
      <c r="H275" s="27">
        <f t="shared" ca="1" si="159"/>
        <v>5</v>
      </c>
      <c r="I275" s="27">
        <f t="shared" ca="1" si="160"/>
        <v>5</v>
      </c>
      <c r="J275" s="27">
        <f t="shared" ca="1" si="161"/>
        <v>5</v>
      </c>
      <c r="K275" s="27">
        <f t="shared" ca="1" si="162"/>
        <v>5</v>
      </c>
      <c r="L275" s="27">
        <f t="shared" ca="1" si="163"/>
        <v>5</v>
      </c>
      <c r="M275" s="27">
        <f t="shared" ca="1" si="164"/>
        <v>5</v>
      </c>
      <c r="N275" s="19" t="s">
        <v>275</v>
      </c>
      <c r="O275" t="s">
        <v>610</v>
      </c>
      <c r="P275">
        <f t="shared" ca="1" si="154"/>
        <v>44</v>
      </c>
    </row>
    <row r="276" spans="1:16" x14ac:dyDescent="0.25">
      <c r="A276" s="26" t="str">
        <f t="shared" si="152"/>
        <v>Toowoomba Central (110/11kV)</v>
      </c>
      <c r="B276" s="27" t="s">
        <v>315</v>
      </c>
      <c r="C276" s="27" t="str">
        <f t="shared" ca="1" si="153"/>
        <v>Firm Capacity for Embedded Generation (MVA)</v>
      </c>
      <c r="D276" s="27">
        <f t="shared" ca="1" si="155"/>
        <v>32</v>
      </c>
      <c r="E276" s="27">
        <f t="shared" ca="1" si="156"/>
        <v>32</v>
      </c>
      <c r="F276" s="27">
        <f t="shared" ca="1" si="157"/>
        <v>32</v>
      </c>
      <c r="G276" s="27">
        <f t="shared" ca="1" si="158"/>
        <v>32</v>
      </c>
      <c r="H276" s="27">
        <f t="shared" ca="1" si="159"/>
        <v>32</v>
      </c>
      <c r="I276" s="27">
        <f t="shared" ca="1" si="160"/>
        <v>32</v>
      </c>
      <c r="J276" s="27">
        <f t="shared" ca="1" si="161"/>
        <v>32</v>
      </c>
      <c r="K276" s="27">
        <f t="shared" ca="1" si="162"/>
        <v>32</v>
      </c>
      <c r="L276" s="27">
        <f t="shared" ca="1" si="163"/>
        <v>32</v>
      </c>
      <c r="M276" s="27">
        <f t="shared" ca="1" si="164"/>
        <v>32</v>
      </c>
      <c r="N276" s="19" t="s">
        <v>280</v>
      </c>
      <c r="O276" t="s">
        <v>611</v>
      </c>
      <c r="P276">
        <f t="shared" ca="1" si="154"/>
        <v>44</v>
      </c>
    </row>
    <row r="277" spans="1:16" x14ac:dyDescent="0.25">
      <c r="A277" s="26" t="str">
        <f t="shared" si="152"/>
        <v>Torquay (66/11kV)</v>
      </c>
      <c r="B277" s="27" t="s">
        <v>315</v>
      </c>
      <c r="C277" s="27" t="str">
        <f t="shared" ca="1" si="153"/>
        <v>Firm Capacity for Embedded Generation (MVA)</v>
      </c>
      <c r="D277" s="27">
        <f t="shared" ca="1" si="155"/>
        <v>21</v>
      </c>
      <c r="E277" s="27">
        <f t="shared" ca="1" si="156"/>
        <v>21</v>
      </c>
      <c r="F277" s="27">
        <f t="shared" ca="1" si="157"/>
        <v>21</v>
      </c>
      <c r="G277" s="27">
        <f t="shared" ca="1" si="158"/>
        <v>21</v>
      </c>
      <c r="H277" s="27">
        <f t="shared" ca="1" si="159"/>
        <v>21</v>
      </c>
      <c r="I277" s="27">
        <f t="shared" ca="1" si="160"/>
        <v>21</v>
      </c>
      <c r="J277" s="27">
        <f t="shared" ca="1" si="161"/>
        <v>21</v>
      </c>
      <c r="K277" s="27">
        <f t="shared" ca="1" si="162"/>
        <v>21</v>
      </c>
      <c r="L277" s="27">
        <f t="shared" ca="1" si="163"/>
        <v>21</v>
      </c>
      <c r="M277" s="27">
        <f t="shared" ca="1" si="164"/>
        <v>21</v>
      </c>
      <c r="N277" s="19" t="s">
        <v>277</v>
      </c>
      <c r="O277" t="s">
        <v>612</v>
      </c>
      <c r="P277">
        <f t="shared" ca="1" si="154"/>
        <v>44</v>
      </c>
    </row>
    <row r="278" spans="1:16" x14ac:dyDescent="0.25">
      <c r="A278" s="26" t="str">
        <f t="shared" si="152"/>
        <v>Torrington (33/11kV)</v>
      </c>
      <c r="B278" s="27" t="s">
        <v>315</v>
      </c>
      <c r="C278" s="27" t="str">
        <f t="shared" ca="1" si="153"/>
        <v>Firm Capacity for Embedded Generation (MVA)</v>
      </c>
      <c r="D278" s="27">
        <f t="shared" ca="1" si="155"/>
        <v>15</v>
      </c>
      <c r="E278" s="27">
        <f t="shared" ca="1" si="156"/>
        <v>15</v>
      </c>
      <c r="F278" s="27">
        <f t="shared" ca="1" si="157"/>
        <v>15</v>
      </c>
      <c r="G278" s="27">
        <f t="shared" ca="1" si="158"/>
        <v>15</v>
      </c>
      <c r="H278" s="27">
        <f t="shared" ca="1" si="159"/>
        <v>15</v>
      </c>
      <c r="I278" s="27">
        <f t="shared" ca="1" si="160"/>
        <v>15</v>
      </c>
      <c r="J278" s="27">
        <f t="shared" ca="1" si="161"/>
        <v>15</v>
      </c>
      <c r="K278" s="27">
        <f t="shared" ca="1" si="162"/>
        <v>15</v>
      </c>
      <c r="L278" s="27">
        <f t="shared" ca="1" si="163"/>
        <v>15</v>
      </c>
      <c r="M278" s="27">
        <f t="shared" ca="1" si="164"/>
        <v>15</v>
      </c>
      <c r="N278" s="19" t="s">
        <v>278</v>
      </c>
      <c r="O278" t="s">
        <v>613</v>
      </c>
      <c r="P278">
        <f t="shared" ca="1" si="154"/>
        <v>44</v>
      </c>
    </row>
    <row r="279" spans="1:16" x14ac:dyDescent="0.25">
      <c r="A279" s="26" t="str">
        <f t="shared" si="152"/>
        <v>Torrington BSP (110/33kV)</v>
      </c>
      <c r="B279" s="27" t="s">
        <v>338</v>
      </c>
      <c r="C279" s="27" t="str">
        <f t="shared" ca="1" si="153"/>
        <v>Firm Capacity for Embedded Generation (MVA)</v>
      </c>
      <c r="D279" s="27">
        <f ca="1">INDIRECT($N279&amp;"!"&amp;"I"&amp;$P279)</f>
        <v>64</v>
      </c>
      <c r="E279" s="27">
        <f ca="1">INDIRECT($N279&amp;"!"&amp;"K"&amp;$P279)</f>
        <v>64</v>
      </c>
      <c r="F279" s="27">
        <f ca="1">INDIRECT($N279&amp;"!"&amp;"M"&amp;$P279)</f>
        <v>64</v>
      </c>
      <c r="G279" s="27">
        <f ca="1">INDIRECT($N279&amp;"!"&amp;"O"&amp;$P279)</f>
        <v>64</v>
      </c>
      <c r="H279" s="27">
        <f ca="1">INDIRECT($N279&amp;"!"&amp;"R"&amp;$P279)</f>
        <v>64</v>
      </c>
      <c r="I279" s="27">
        <f ca="1">INDIRECT($N279&amp;"!"&amp;"T"&amp;$P279)</f>
        <v>64</v>
      </c>
      <c r="J279" s="27">
        <f ca="1">INDIRECT($N279&amp;"!"&amp;"V"&amp;$P279)</f>
        <v>64</v>
      </c>
      <c r="K279" s="27">
        <f ca="1">INDIRECT($N279&amp;"!"&amp;"AA"&amp;$P279)</f>
        <v>64</v>
      </c>
      <c r="L279" s="27">
        <f ca="1">INDIRECT($N279&amp;"!"&amp;"AB"&amp;$P279)</f>
        <v>64</v>
      </c>
      <c r="M279" s="27">
        <f ca="1">INDIRECT($N279&amp;"!"&amp;"AE"&amp;$P279)</f>
        <v>64</v>
      </c>
      <c r="N279" s="19" t="s">
        <v>262</v>
      </c>
      <c r="O279" t="s">
        <v>614</v>
      </c>
      <c r="P279">
        <f t="shared" ca="1" si="154"/>
        <v>42</v>
      </c>
    </row>
    <row r="280" spans="1:16" x14ac:dyDescent="0.25">
      <c r="A280" s="26" t="str">
        <f t="shared" si="152"/>
        <v>Townsville Port (66/11kV)</v>
      </c>
      <c r="B280" s="27" t="s">
        <v>315</v>
      </c>
      <c r="C280" s="27" t="str">
        <f t="shared" ca="1" si="153"/>
        <v>Firm Capacity for Embedded Generation (MVA)</v>
      </c>
      <c r="D280" s="27">
        <f ca="1">INDIRECT($N280&amp;"!"&amp;"J"&amp;$P280)</f>
        <v>19</v>
      </c>
      <c r="E280" s="27">
        <f ca="1">INDIRECT($N280&amp;"!"&amp;"L"&amp;$P280)</f>
        <v>19</v>
      </c>
      <c r="F280" s="27">
        <f ca="1">INDIRECT($N280&amp;"!"&amp;"N"&amp;$P280)</f>
        <v>19</v>
      </c>
      <c r="G280" s="27">
        <f ca="1">INDIRECT($N280&amp;"!"&amp;"P"&amp;$P280)</f>
        <v>19</v>
      </c>
      <c r="H280" s="27">
        <f ca="1">INDIRECT($N280&amp;"!"&amp;"S"&amp;$P280)</f>
        <v>19</v>
      </c>
      <c r="I280" s="27">
        <f ca="1">INDIRECT($N280&amp;"!"&amp;"U"&amp;$P280)</f>
        <v>19</v>
      </c>
      <c r="J280" s="27">
        <f ca="1">INDIRECT($N280&amp;"!"&amp;"W"&amp;$P280)</f>
        <v>19</v>
      </c>
      <c r="K280" s="27">
        <f ca="1">INDIRECT($N280&amp;"!"&amp;"AB"&amp;$P280)</f>
        <v>19</v>
      </c>
      <c r="L280" s="27">
        <f ca="1">INDIRECT($N280&amp;"!"&amp;"AC"&amp;$P280)</f>
        <v>19</v>
      </c>
      <c r="M280" s="27">
        <f ca="1">INDIRECT($N280&amp;"!"&amp;"AF"&amp;$P280)</f>
        <v>19</v>
      </c>
      <c r="N280" s="19" t="s">
        <v>276</v>
      </c>
      <c r="O280" t="s">
        <v>615</v>
      </c>
      <c r="P280">
        <f t="shared" ca="1" si="154"/>
        <v>44</v>
      </c>
    </row>
    <row r="281" spans="1:16" x14ac:dyDescent="0.25">
      <c r="A281" s="26" t="str">
        <f t="shared" si="152"/>
        <v>Tuan (66/11kV)</v>
      </c>
      <c r="B281" s="27" t="s">
        <v>315</v>
      </c>
      <c r="C281" s="27" t="str">
        <f t="shared" ca="1" si="153"/>
        <v>Firm Capacity for Embedded Generation (MVA)</v>
      </c>
      <c r="D281" s="27">
        <f ca="1">INDIRECT($N281&amp;"!"&amp;"J"&amp;$P281)</f>
        <v>0</v>
      </c>
      <c r="E281" s="27">
        <f ca="1">INDIRECT($N281&amp;"!"&amp;"L"&amp;$P281)</f>
        <v>0</v>
      </c>
      <c r="F281" s="27">
        <f ca="1">INDIRECT($N281&amp;"!"&amp;"N"&amp;$P281)</f>
        <v>0</v>
      </c>
      <c r="G281" s="27">
        <f ca="1">INDIRECT($N281&amp;"!"&amp;"P"&amp;$P281)</f>
        <v>0</v>
      </c>
      <c r="H281" s="27">
        <f ca="1">INDIRECT($N281&amp;"!"&amp;"S"&amp;$P281)</f>
        <v>0</v>
      </c>
      <c r="I281" s="27">
        <f ca="1">INDIRECT($N281&amp;"!"&amp;"U"&amp;$P281)</f>
        <v>0</v>
      </c>
      <c r="J281" s="27">
        <f ca="1">INDIRECT($N281&amp;"!"&amp;"W"&amp;$P281)</f>
        <v>0</v>
      </c>
      <c r="K281" s="27">
        <f ca="1">INDIRECT($N281&amp;"!"&amp;"AB"&amp;$P281)</f>
        <v>0</v>
      </c>
      <c r="L281" s="27">
        <f ca="1">INDIRECT($N281&amp;"!"&amp;"AC"&amp;$P281)</f>
        <v>0</v>
      </c>
      <c r="M281" s="27">
        <f ca="1">INDIRECT($N281&amp;"!"&amp;"AF"&amp;$P281)</f>
        <v>0</v>
      </c>
      <c r="N281" s="19" t="s">
        <v>279</v>
      </c>
      <c r="O281" t="s">
        <v>616</v>
      </c>
      <c r="P281">
        <f t="shared" ca="1" si="154"/>
        <v>44</v>
      </c>
    </row>
    <row r="282" spans="1:16" x14ac:dyDescent="0.25">
      <c r="A282" s="26" t="str">
        <f t="shared" si="152"/>
        <v>Vermont (66/22kV)</v>
      </c>
      <c r="B282" s="27" t="s">
        <v>315</v>
      </c>
      <c r="C282" s="27" t="str">
        <f t="shared" ca="1" si="153"/>
        <v>Firm Capacity for Embedded Generation (MVA)</v>
      </c>
      <c r="D282" s="27">
        <f ca="1">INDIRECT($N282&amp;"!"&amp;"J"&amp;$P282)</f>
        <v>10</v>
      </c>
      <c r="E282" s="27">
        <f ca="1">INDIRECT($N282&amp;"!"&amp;"L"&amp;$P282)</f>
        <v>10</v>
      </c>
      <c r="F282" s="27">
        <f ca="1">INDIRECT($N282&amp;"!"&amp;"N"&amp;$P282)</f>
        <v>10</v>
      </c>
      <c r="G282" s="27">
        <f ca="1">INDIRECT($N282&amp;"!"&amp;"P"&amp;$P282)</f>
        <v>10</v>
      </c>
      <c r="H282" s="27">
        <f ca="1">INDIRECT($N282&amp;"!"&amp;"S"&amp;$P282)</f>
        <v>10</v>
      </c>
      <c r="I282" s="27">
        <f ca="1">INDIRECT($N282&amp;"!"&amp;"U"&amp;$P282)</f>
        <v>10</v>
      </c>
      <c r="J282" s="27">
        <f ca="1">INDIRECT($N282&amp;"!"&amp;"W"&amp;$P282)</f>
        <v>10</v>
      </c>
      <c r="K282" s="27">
        <f ca="1">INDIRECT($N282&amp;"!"&amp;"AB"&amp;$P282)</f>
        <v>10</v>
      </c>
      <c r="L282" s="27">
        <f ca="1">INDIRECT($N282&amp;"!"&amp;"AC"&amp;$P282)</f>
        <v>10</v>
      </c>
      <c r="M282" s="27">
        <f ca="1">INDIRECT($N282&amp;"!"&amp;"AF"&amp;$P282)</f>
        <v>10</v>
      </c>
      <c r="N282" s="19" t="s">
        <v>281</v>
      </c>
      <c r="O282" t="s">
        <v>617</v>
      </c>
      <c r="P282">
        <f t="shared" ca="1" si="154"/>
        <v>44</v>
      </c>
    </row>
    <row r="283" spans="1:16" x14ac:dyDescent="0.25">
      <c r="A283" s="26" t="str">
        <f t="shared" si="152"/>
        <v>Waggamba 132/33kV (66/33kV)</v>
      </c>
      <c r="B283" s="27" t="s">
        <v>315</v>
      </c>
      <c r="C283" s="27" t="str">
        <f t="shared" ca="1" si="153"/>
        <v>Firm Capacity for Embedded Generation (MVA)</v>
      </c>
      <c r="D283" s="27" t="str">
        <f ca="1">INDIRECT($N283&amp;"!"&amp;"J"&amp;$P283)</f>
        <v xml:space="preserve"> </v>
      </c>
      <c r="E283" s="27" t="str">
        <f ca="1">INDIRECT($N283&amp;"!"&amp;"L"&amp;$P283)</f>
        <v xml:space="preserve"> </v>
      </c>
      <c r="F283" s="27" t="str">
        <f ca="1">INDIRECT($N283&amp;"!"&amp;"N"&amp;$P283)</f>
        <v xml:space="preserve"> </v>
      </c>
      <c r="G283" s="27" t="str">
        <f ca="1">INDIRECT($N283&amp;"!"&amp;"P"&amp;$P283)</f>
        <v xml:space="preserve"> </v>
      </c>
      <c r="H283" s="27" t="str">
        <f ca="1">INDIRECT($N283&amp;"!"&amp;"S"&amp;$P283)</f>
        <v xml:space="preserve"> </v>
      </c>
      <c r="I283" s="27" t="str">
        <f ca="1">INDIRECT($N283&amp;"!"&amp;"U"&amp;$P283)</f>
        <v xml:space="preserve"> </v>
      </c>
      <c r="J283" s="27" t="str">
        <f ca="1">INDIRECT($N283&amp;"!"&amp;"W"&amp;$P283)</f>
        <v xml:space="preserve"> </v>
      </c>
      <c r="K283" s="27" t="str">
        <f ca="1">INDIRECT($N283&amp;"!"&amp;"AB"&amp;$P283)</f>
        <v xml:space="preserve"> </v>
      </c>
      <c r="L283" s="27" t="str">
        <f ca="1">INDIRECT($N283&amp;"!"&amp;"AC"&amp;$P283)</f>
        <v xml:space="preserve"> </v>
      </c>
      <c r="M283" s="27" t="str">
        <f ca="1">INDIRECT($N283&amp;"!"&amp;"AF"&amp;$P283)</f>
        <v xml:space="preserve"> </v>
      </c>
      <c r="N283" s="19" t="s">
        <v>283</v>
      </c>
      <c r="O283" t="s">
        <v>618</v>
      </c>
      <c r="P283">
        <f t="shared" ca="1" si="154"/>
        <v>44</v>
      </c>
    </row>
    <row r="284" spans="1:16" x14ac:dyDescent="0.25">
      <c r="A284" s="26" t="str">
        <f t="shared" si="152"/>
        <v>Waggamba 132/66kV (66/66kV)</v>
      </c>
      <c r="B284" s="27" t="s">
        <v>315</v>
      </c>
      <c r="C284" s="27" t="str">
        <f t="shared" ca="1" si="153"/>
        <v>Firm Capacity for Embedded Generation (MVA)</v>
      </c>
      <c r="D284" s="27" t="str">
        <f ca="1">INDIRECT($N284&amp;"!"&amp;"J"&amp;$P284)</f>
        <v xml:space="preserve"> </v>
      </c>
      <c r="E284" s="27" t="str">
        <f ca="1">INDIRECT($N284&amp;"!"&amp;"L"&amp;$P284)</f>
        <v xml:space="preserve"> </v>
      </c>
      <c r="F284" s="27" t="str">
        <f ca="1">INDIRECT($N284&amp;"!"&amp;"N"&amp;$P284)</f>
        <v xml:space="preserve"> </v>
      </c>
      <c r="G284" s="27" t="str">
        <f ca="1">INDIRECT($N284&amp;"!"&amp;"P"&amp;$P284)</f>
        <v xml:space="preserve"> </v>
      </c>
      <c r="H284" s="27" t="str">
        <f ca="1">INDIRECT($N284&amp;"!"&amp;"S"&amp;$P284)</f>
        <v xml:space="preserve"> </v>
      </c>
      <c r="I284" s="27" t="str">
        <f ca="1">INDIRECT($N284&amp;"!"&amp;"U"&amp;$P284)</f>
        <v xml:space="preserve"> </v>
      </c>
      <c r="J284" s="27" t="str">
        <f ca="1">INDIRECT($N284&amp;"!"&amp;"W"&amp;$P284)</f>
        <v xml:space="preserve"> </v>
      </c>
      <c r="K284" s="27" t="str">
        <f ca="1">INDIRECT($N284&amp;"!"&amp;"AB"&amp;$P284)</f>
        <v xml:space="preserve"> </v>
      </c>
      <c r="L284" s="27" t="str">
        <f ca="1">INDIRECT($N284&amp;"!"&amp;"AC"&amp;$P284)</f>
        <v xml:space="preserve"> </v>
      </c>
      <c r="M284" s="27" t="str">
        <f ca="1">INDIRECT($N284&amp;"!"&amp;"AF"&amp;$P284)</f>
        <v xml:space="preserve"> </v>
      </c>
      <c r="N284" s="19" t="s">
        <v>308</v>
      </c>
      <c r="O284" t="s">
        <v>619</v>
      </c>
      <c r="P284">
        <f t="shared" ca="1" si="154"/>
        <v>44</v>
      </c>
    </row>
    <row r="285" spans="1:16" x14ac:dyDescent="0.25">
      <c r="A285" s="26" t="str">
        <f t="shared" si="152"/>
        <v>Waggamba BSP (132/66kV)</v>
      </c>
      <c r="B285" s="27" t="s">
        <v>338</v>
      </c>
      <c r="C285" s="27" t="str">
        <f t="shared" ca="1" si="153"/>
        <v>Firm Capacity for Embedded Generation (MVA)</v>
      </c>
      <c r="D285" s="27">
        <f ca="1">INDIRECT($N285&amp;"!"&amp;"I"&amp;$P285)</f>
        <v>0</v>
      </c>
      <c r="E285" s="27">
        <f ca="1">INDIRECT($N285&amp;"!"&amp;"K"&amp;$P285)</f>
        <v>0</v>
      </c>
      <c r="F285" s="27">
        <f ca="1">INDIRECT($N285&amp;"!"&amp;"M"&amp;$P285)</f>
        <v>0</v>
      </c>
      <c r="G285" s="27">
        <f ca="1">INDIRECT($N285&amp;"!"&amp;"O"&amp;$P285)</f>
        <v>0</v>
      </c>
      <c r="H285" s="27">
        <f ca="1">INDIRECT($N285&amp;"!"&amp;"R"&amp;$P285)</f>
        <v>0</v>
      </c>
      <c r="I285" s="27">
        <f ca="1">INDIRECT($N285&amp;"!"&amp;"T"&amp;$P285)</f>
        <v>0</v>
      </c>
      <c r="J285" s="27">
        <f ca="1">INDIRECT($N285&amp;"!"&amp;"V"&amp;$P285)</f>
        <v>0</v>
      </c>
      <c r="K285" s="27">
        <f ca="1">INDIRECT($N285&amp;"!"&amp;"AA"&amp;$P285)</f>
        <v>0</v>
      </c>
      <c r="L285" s="27">
        <f ca="1">INDIRECT($N285&amp;"!"&amp;"AB"&amp;$P285)</f>
        <v>0</v>
      </c>
      <c r="M285" s="27">
        <f ca="1">INDIRECT($N285&amp;"!"&amp;"AE"&amp;$P285)</f>
        <v>0</v>
      </c>
      <c r="N285" s="19" t="s">
        <v>264</v>
      </c>
      <c r="O285" t="s">
        <v>620</v>
      </c>
      <c r="P285">
        <f t="shared" ca="1" si="154"/>
        <v>42</v>
      </c>
    </row>
    <row r="286" spans="1:16" x14ac:dyDescent="0.25">
      <c r="A286" s="26" t="str">
        <f t="shared" si="152"/>
        <v>Wallaville (66/11kV)</v>
      </c>
      <c r="B286" s="27" t="s">
        <v>315</v>
      </c>
      <c r="C286" s="27" t="str">
        <f t="shared" ca="1" si="153"/>
        <v>Firm Capacity for Embedded Generation (MVA)</v>
      </c>
      <c r="D286" s="27">
        <f ca="1">INDIRECT($N286&amp;"!"&amp;"J"&amp;$P286)</f>
        <v>5</v>
      </c>
      <c r="E286" s="27">
        <f ca="1">INDIRECT($N286&amp;"!"&amp;"L"&amp;$P286)</f>
        <v>5</v>
      </c>
      <c r="F286" s="27">
        <f ca="1">INDIRECT($N286&amp;"!"&amp;"N"&amp;$P286)</f>
        <v>5</v>
      </c>
      <c r="G286" s="27">
        <f ca="1">INDIRECT($N286&amp;"!"&amp;"P"&amp;$P286)</f>
        <v>5</v>
      </c>
      <c r="H286" s="27">
        <f ca="1">INDIRECT($N286&amp;"!"&amp;"S"&amp;$P286)</f>
        <v>5</v>
      </c>
      <c r="I286" s="27">
        <f ca="1">INDIRECT($N286&amp;"!"&amp;"U"&amp;$P286)</f>
        <v>5</v>
      </c>
      <c r="J286" s="27">
        <f ca="1">INDIRECT($N286&amp;"!"&amp;"W"&amp;$P286)</f>
        <v>5</v>
      </c>
      <c r="K286" s="27">
        <f ca="1">INDIRECT($N286&amp;"!"&amp;"AB"&amp;$P286)</f>
        <v>5</v>
      </c>
      <c r="L286" s="27">
        <f ca="1">INDIRECT($N286&amp;"!"&amp;"AC"&amp;$P286)</f>
        <v>5</v>
      </c>
      <c r="M286" s="27">
        <f ca="1">INDIRECT($N286&amp;"!"&amp;"AF"&amp;$P286)</f>
        <v>5</v>
      </c>
      <c r="N286" s="19" t="s">
        <v>284</v>
      </c>
      <c r="O286" t="s">
        <v>621</v>
      </c>
      <c r="P286">
        <f t="shared" ca="1" si="154"/>
        <v>44</v>
      </c>
    </row>
    <row r="287" spans="1:16" x14ac:dyDescent="0.25">
      <c r="A287" s="26" t="str">
        <f t="shared" si="152"/>
        <v>Wandoan (33/22kV)</v>
      </c>
      <c r="B287" s="27" t="s">
        <v>315</v>
      </c>
      <c r="C287" s="27" t="str">
        <f t="shared" ca="1" si="153"/>
        <v>Firm Capacity for Embedded Generation (MVA)</v>
      </c>
      <c r="D287" s="27">
        <f ca="1">INDIRECT($N287&amp;"!"&amp;"J"&amp;$P287)</f>
        <v>5</v>
      </c>
      <c r="E287" s="27">
        <f ca="1">INDIRECT($N287&amp;"!"&amp;"L"&amp;$P287)</f>
        <v>5</v>
      </c>
      <c r="F287" s="27">
        <f ca="1">INDIRECT($N287&amp;"!"&amp;"N"&amp;$P287)</f>
        <v>5</v>
      </c>
      <c r="G287" s="27">
        <f ca="1">INDIRECT($N287&amp;"!"&amp;"P"&amp;$P287)</f>
        <v>5</v>
      </c>
      <c r="H287" s="27">
        <f ca="1">INDIRECT($N287&amp;"!"&amp;"S"&amp;$P287)</f>
        <v>5</v>
      </c>
      <c r="I287" s="27">
        <f ca="1">INDIRECT($N287&amp;"!"&amp;"U"&amp;$P287)</f>
        <v>5</v>
      </c>
      <c r="J287" s="27">
        <f ca="1">INDIRECT($N287&amp;"!"&amp;"W"&amp;$P287)</f>
        <v>5</v>
      </c>
      <c r="K287" s="27">
        <f ca="1">INDIRECT($N287&amp;"!"&amp;"AB"&amp;$P287)</f>
        <v>5</v>
      </c>
      <c r="L287" s="27">
        <f ca="1">INDIRECT($N287&amp;"!"&amp;"AC"&amp;$P287)</f>
        <v>5</v>
      </c>
      <c r="M287" s="27">
        <f ca="1">INDIRECT($N287&amp;"!"&amp;"AF"&amp;$P287)</f>
        <v>5</v>
      </c>
      <c r="N287" s="19" t="s">
        <v>285</v>
      </c>
      <c r="O287" t="s">
        <v>622</v>
      </c>
      <c r="P287">
        <f t="shared" ca="1" si="154"/>
        <v>44</v>
      </c>
    </row>
    <row r="288" spans="1:16" x14ac:dyDescent="0.25">
      <c r="A288" s="26" t="str">
        <f t="shared" si="152"/>
        <v>Warwick BSP (110/33kV)</v>
      </c>
      <c r="B288" s="27" t="s">
        <v>338</v>
      </c>
      <c r="C288" s="27" t="str">
        <f t="shared" ca="1" si="153"/>
        <v>Firm Capacity for Embedded Generation (MVA)</v>
      </c>
      <c r="D288" s="27">
        <f ca="1">INDIRECT($N288&amp;"!"&amp;"I"&amp;$P288)</f>
        <v>40</v>
      </c>
      <c r="E288" s="27">
        <f ca="1">INDIRECT($N288&amp;"!"&amp;"K"&amp;$P288)</f>
        <v>40</v>
      </c>
      <c r="F288" s="27">
        <f ca="1">INDIRECT($N288&amp;"!"&amp;"M"&amp;$P288)</f>
        <v>40</v>
      </c>
      <c r="G288" s="27">
        <f ca="1">INDIRECT($N288&amp;"!"&amp;"O"&amp;$P288)</f>
        <v>40</v>
      </c>
      <c r="H288" s="27">
        <f ca="1">INDIRECT($N288&amp;"!"&amp;"R"&amp;$P288)</f>
        <v>40</v>
      </c>
      <c r="I288" s="27">
        <f ca="1">INDIRECT($N288&amp;"!"&amp;"T"&amp;$P288)</f>
        <v>40</v>
      </c>
      <c r="J288" s="27">
        <f ca="1">INDIRECT($N288&amp;"!"&amp;"V"&amp;$P288)</f>
        <v>40</v>
      </c>
      <c r="K288" s="27">
        <f ca="1">INDIRECT($N288&amp;"!"&amp;"AA"&amp;$P288)</f>
        <v>40</v>
      </c>
      <c r="L288" s="27">
        <f ca="1">INDIRECT($N288&amp;"!"&amp;"AB"&amp;$P288)</f>
        <v>40</v>
      </c>
      <c r="M288" s="27">
        <f ca="1">INDIRECT($N288&amp;"!"&amp;"AE"&amp;$P288)</f>
        <v>40</v>
      </c>
      <c r="N288" s="19" t="s">
        <v>258</v>
      </c>
      <c r="O288" t="s">
        <v>623</v>
      </c>
      <c r="P288">
        <f t="shared" ca="1" si="154"/>
        <v>42</v>
      </c>
    </row>
    <row r="289" spans="1:16" x14ac:dyDescent="0.25">
      <c r="A289" s="26" t="str">
        <f t="shared" si="152"/>
        <v>Warwick East (33/11kV)</v>
      </c>
      <c r="B289" s="27" t="s">
        <v>315</v>
      </c>
      <c r="C289" s="27" t="str">
        <f t="shared" ca="1" si="153"/>
        <v>Firm Capacity for Embedded Generation (MVA)</v>
      </c>
      <c r="D289" s="27">
        <f t="shared" ref="D289:D302" ca="1" si="165">INDIRECT($N289&amp;"!"&amp;"J"&amp;$P289)</f>
        <v>25</v>
      </c>
      <c r="E289" s="27">
        <f t="shared" ref="E289:E302" ca="1" si="166">INDIRECT($N289&amp;"!"&amp;"L"&amp;$P289)</f>
        <v>25</v>
      </c>
      <c r="F289" s="27">
        <f t="shared" ref="F289:F302" ca="1" si="167">INDIRECT($N289&amp;"!"&amp;"N"&amp;$P289)</f>
        <v>25</v>
      </c>
      <c r="G289" s="27">
        <f t="shared" ref="G289:G302" ca="1" si="168">INDIRECT($N289&amp;"!"&amp;"P"&amp;$P289)</f>
        <v>25</v>
      </c>
      <c r="H289" s="27">
        <f t="shared" ref="H289:H302" ca="1" si="169">INDIRECT($N289&amp;"!"&amp;"S"&amp;$P289)</f>
        <v>25</v>
      </c>
      <c r="I289" s="27">
        <f t="shared" ref="I289:I302" ca="1" si="170">INDIRECT($N289&amp;"!"&amp;"U"&amp;$P289)</f>
        <v>25</v>
      </c>
      <c r="J289" s="27">
        <f t="shared" ref="J289:J302" ca="1" si="171">INDIRECT($N289&amp;"!"&amp;"W"&amp;$P289)</f>
        <v>25</v>
      </c>
      <c r="K289" s="27">
        <f t="shared" ref="K289:K302" ca="1" si="172">INDIRECT($N289&amp;"!"&amp;"AB"&amp;$P289)</f>
        <v>25</v>
      </c>
      <c r="L289" s="27">
        <f t="shared" ref="L289:L302" ca="1" si="173">INDIRECT($N289&amp;"!"&amp;"AC"&amp;$P289)</f>
        <v>25</v>
      </c>
      <c r="M289" s="27">
        <f t="shared" ref="M289:M302" ca="1" si="174">INDIRECT($N289&amp;"!"&amp;"AF"&amp;$P289)</f>
        <v>25</v>
      </c>
      <c r="N289" s="19" t="s">
        <v>282</v>
      </c>
      <c r="O289" t="s">
        <v>624</v>
      </c>
      <c r="P289">
        <f t="shared" ca="1" si="154"/>
        <v>44</v>
      </c>
    </row>
    <row r="290" spans="1:16" x14ac:dyDescent="0.25">
      <c r="A290" s="26" t="str">
        <f t="shared" si="152"/>
        <v>West Bundaberg (66/11kV)</v>
      </c>
      <c r="B290" s="27" t="s">
        <v>315</v>
      </c>
      <c r="C290" s="27" t="str">
        <f t="shared" ca="1" si="153"/>
        <v>Firm Capacity for Embedded Generation (MVA)</v>
      </c>
      <c r="D290" s="27">
        <f t="shared" ca="1" si="165"/>
        <v>15</v>
      </c>
      <c r="E290" s="27">
        <f t="shared" ca="1" si="166"/>
        <v>15</v>
      </c>
      <c r="F290" s="27">
        <f t="shared" ca="1" si="167"/>
        <v>15</v>
      </c>
      <c r="G290" s="27">
        <f t="shared" ca="1" si="168"/>
        <v>15</v>
      </c>
      <c r="H290" s="27">
        <f t="shared" ca="1" si="169"/>
        <v>15</v>
      </c>
      <c r="I290" s="27">
        <f t="shared" ca="1" si="170"/>
        <v>15</v>
      </c>
      <c r="J290" s="27">
        <f t="shared" ca="1" si="171"/>
        <v>15</v>
      </c>
      <c r="K290" s="27">
        <f t="shared" ca="1" si="172"/>
        <v>15</v>
      </c>
      <c r="L290" s="27">
        <f t="shared" ca="1" si="173"/>
        <v>15</v>
      </c>
      <c r="M290" s="27">
        <f t="shared" ca="1" si="174"/>
        <v>15</v>
      </c>
      <c r="N290" s="19" t="s">
        <v>286</v>
      </c>
      <c r="O290" t="s">
        <v>625</v>
      </c>
      <c r="P290">
        <f t="shared" ca="1" si="154"/>
        <v>44</v>
      </c>
    </row>
    <row r="291" spans="1:16" x14ac:dyDescent="0.25">
      <c r="A291" s="26" t="str">
        <f t="shared" si="152"/>
        <v>West Dalby (33/11kV)</v>
      </c>
      <c r="B291" s="27" t="s">
        <v>315</v>
      </c>
      <c r="C291" s="27" t="str">
        <f t="shared" ca="1" si="153"/>
        <v>Firm Capacity for Embedded Generation (MVA)</v>
      </c>
      <c r="D291" s="27">
        <f t="shared" ca="1" si="165"/>
        <v>6.25</v>
      </c>
      <c r="E291" s="27">
        <f t="shared" ca="1" si="166"/>
        <v>6.25</v>
      </c>
      <c r="F291" s="27">
        <f t="shared" ca="1" si="167"/>
        <v>6.25</v>
      </c>
      <c r="G291" s="27">
        <f t="shared" ca="1" si="168"/>
        <v>6.25</v>
      </c>
      <c r="H291" s="27">
        <f t="shared" ca="1" si="169"/>
        <v>6.25</v>
      </c>
      <c r="I291" s="27">
        <f t="shared" ca="1" si="170"/>
        <v>6.25</v>
      </c>
      <c r="J291" s="27">
        <f t="shared" ca="1" si="171"/>
        <v>6.25</v>
      </c>
      <c r="K291" s="27">
        <f t="shared" ca="1" si="172"/>
        <v>6.25</v>
      </c>
      <c r="L291" s="27">
        <f t="shared" ca="1" si="173"/>
        <v>6.25</v>
      </c>
      <c r="M291" s="27">
        <f t="shared" ca="1" si="174"/>
        <v>6.25</v>
      </c>
      <c r="N291" s="19" t="s">
        <v>287</v>
      </c>
      <c r="O291" t="s">
        <v>626</v>
      </c>
      <c r="P291">
        <f t="shared" ca="1" si="154"/>
        <v>44</v>
      </c>
    </row>
    <row r="292" spans="1:16" x14ac:dyDescent="0.25">
      <c r="A292" s="26" t="str">
        <f t="shared" si="152"/>
        <v>West Mackay (33/11kV)</v>
      </c>
      <c r="B292" s="27" t="s">
        <v>315</v>
      </c>
      <c r="C292" s="27" t="str">
        <f t="shared" ca="1" si="153"/>
        <v>Firm Capacity for Embedded Generation (MVA)</v>
      </c>
      <c r="D292" s="27">
        <f t="shared" ca="1" si="165"/>
        <v>15</v>
      </c>
      <c r="E292" s="27">
        <f t="shared" ca="1" si="166"/>
        <v>15</v>
      </c>
      <c r="F292" s="27">
        <f t="shared" ca="1" si="167"/>
        <v>15</v>
      </c>
      <c r="G292" s="27">
        <f t="shared" ca="1" si="168"/>
        <v>15</v>
      </c>
      <c r="H292" s="27">
        <f t="shared" ca="1" si="169"/>
        <v>15</v>
      </c>
      <c r="I292" s="27">
        <f t="shared" ca="1" si="170"/>
        <v>15</v>
      </c>
      <c r="J292" s="27">
        <f t="shared" ca="1" si="171"/>
        <v>15</v>
      </c>
      <c r="K292" s="27">
        <f t="shared" ca="1" si="172"/>
        <v>15</v>
      </c>
      <c r="L292" s="27">
        <f t="shared" ca="1" si="173"/>
        <v>15</v>
      </c>
      <c r="M292" s="27">
        <f t="shared" ca="1" si="174"/>
        <v>15</v>
      </c>
      <c r="N292" s="19" t="s">
        <v>288</v>
      </c>
      <c r="O292" t="s">
        <v>627</v>
      </c>
      <c r="P292">
        <f t="shared" ca="1" si="154"/>
        <v>44</v>
      </c>
    </row>
    <row r="293" spans="1:16" x14ac:dyDescent="0.25">
      <c r="A293" s="26" t="str">
        <f t="shared" si="152"/>
        <v>West Toowoomba (33/11kV)</v>
      </c>
      <c r="B293" s="27" t="s">
        <v>315</v>
      </c>
      <c r="C293" s="27" t="str">
        <f t="shared" ca="1" si="153"/>
        <v>Firm Capacity for Embedded Generation (MVA)</v>
      </c>
      <c r="D293" s="27">
        <f t="shared" ca="1" si="165"/>
        <v>16.600000000000001</v>
      </c>
      <c r="E293" s="27">
        <f t="shared" ca="1" si="166"/>
        <v>16.600000000000001</v>
      </c>
      <c r="F293" s="27">
        <f t="shared" ca="1" si="167"/>
        <v>16.600000000000001</v>
      </c>
      <c r="G293" s="27">
        <f t="shared" ca="1" si="168"/>
        <v>16.600000000000001</v>
      </c>
      <c r="H293" s="27">
        <f t="shared" ca="1" si="169"/>
        <v>16.600000000000001</v>
      </c>
      <c r="I293" s="27">
        <f t="shared" ca="1" si="170"/>
        <v>16.600000000000001</v>
      </c>
      <c r="J293" s="27">
        <f t="shared" ca="1" si="171"/>
        <v>16.600000000000001</v>
      </c>
      <c r="K293" s="27">
        <f t="shared" ca="1" si="172"/>
        <v>16.600000000000001</v>
      </c>
      <c r="L293" s="27">
        <f t="shared" ca="1" si="173"/>
        <v>16.600000000000001</v>
      </c>
      <c r="M293" s="27">
        <f t="shared" ca="1" si="174"/>
        <v>16.600000000000001</v>
      </c>
      <c r="N293" s="19" t="s">
        <v>289</v>
      </c>
      <c r="O293" t="s">
        <v>628</v>
      </c>
      <c r="P293">
        <f t="shared" ca="1" si="154"/>
        <v>44</v>
      </c>
    </row>
    <row r="294" spans="1:16" x14ac:dyDescent="0.25">
      <c r="A294" s="26" t="str">
        <f t="shared" si="152"/>
        <v>West Warwick (33/11kV)</v>
      </c>
      <c r="B294" s="27" t="s">
        <v>315</v>
      </c>
      <c r="C294" s="27" t="str">
        <f t="shared" ca="1" si="153"/>
        <v>Firm Capacity for Embedded Generation (MVA)</v>
      </c>
      <c r="D294" s="27">
        <f t="shared" ca="1" si="165"/>
        <v>15</v>
      </c>
      <c r="E294" s="27">
        <f t="shared" ca="1" si="166"/>
        <v>15</v>
      </c>
      <c r="F294" s="27">
        <f t="shared" ca="1" si="167"/>
        <v>15</v>
      </c>
      <c r="G294" s="27">
        <f t="shared" ca="1" si="168"/>
        <v>15</v>
      </c>
      <c r="H294" s="27">
        <f t="shared" ca="1" si="169"/>
        <v>15</v>
      </c>
      <c r="I294" s="27">
        <f t="shared" ca="1" si="170"/>
        <v>15</v>
      </c>
      <c r="J294" s="27">
        <f t="shared" ca="1" si="171"/>
        <v>15</v>
      </c>
      <c r="K294" s="27">
        <f t="shared" ca="1" si="172"/>
        <v>15</v>
      </c>
      <c r="L294" s="27">
        <f t="shared" ca="1" si="173"/>
        <v>15</v>
      </c>
      <c r="M294" s="27">
        <f t="shared" ca="1" si="174"/>
        <v>15</v>
      </c>
      <c r="N294" s="19" t="s">
        <v>290</v>
      </c>
      <c r="O294" t="s">
        <v>629</v>
      </c>
      <c r="P294">
        <f t="shared" ca="1" si="154"/>
        <v>44</v>
      </c>
    </row>
    <row r="295" spans="1:16" x14ac:dyDescent="0.25">
      <c r="A295" s="26" t="str">
        <f t="shared" si="152"/>
        <v>Winton (66/11kV)</v>
      </c>
      <c r="B295" s="27" t="s">
        <v>315</v>
      </c>
      <c r="C295" s="27" t="str">
        <f t="shared" ca="1" si="153"/>
        <v>Firm Capacity for Embedded Generation (MVA)</v>
      </c>
      <c r="D295" s="27">
        <f t="shared" ca="1" si="165"/>
        <v>1.5</v>
      </c>
      <c r="E295" s="27">
        <f t="shared" ca="1" si="166"/>
        <v>1.5</v>
      </c>
      <c r="F295" s="27">
        <f t="shared" ca="1" si="167"/>
        <v>1.5</v>
      </c>
      <c r="G295" s="27">
        <f t="shared" ca="1" si="168"/>
        <v>1.5</v>
      </c>
      <c r="H295" s="27">
        <f t="shared" ca="1" si="169"/>
        <v>1.5</v>
      </c>
      <c r="I295" s="27">
        <f t="shared" ca="1" si="170"/>
        <v>1.5</v>
      </c>
      <c r="J295" s="27">
        <f t="shared" ca="1" si="171"/>
        <v>1.5</v>
      </c>
      <c r="K295" s="27">
        <f t="shared" ca="1" si="172"/>
        <v>1.5</v>
      </c>
      <c r="L295" s="27">
        <f t="shared" ca="1" si="173"/>
        <v>1.5</v>
      </c>
      <c r="M295" s="27">
        <f t="shared" ca="1" si="174"/>
        <v>1.5</v>
      </c>
      <c r="N295" s="19" t="s">
        <v>291</v>
      </c>
      <c r="O295" t="s">
        <v>630</v>
      </c>
      <c r="P295">
        <f t="shared" ca="1" si="154"/>
        <v>44</v>
      </c>
    </row>
    <row r="296" spans="1:16" x14ac:dyDescent="0.25">
      <c r="A296" s="26" t="str">
        <f t="shared" si="152"/>
        <v>Wirralie (66/33kV)</v>
      </c>
      <c r="B296" s="27" t="s">
        <v>315</v>
      </c>
      <c r="C296" s="27" t="str">
        <f t="shared" ca="1" si="153"/>
        <v>Firm Capacity for Embedded Generation (MVA)</v>
      </c>
      <c r="D296" s="27">
        <f t="shared" ca="1" si="165"/>
        <v>0</v>
      </c>
      <c r="E296" s="27">
        <f t="shared" ca="1" si="166"/>
        <v>0</v>
      </c>
      <c r="F296" s="27">
        <f t="shared" ca="1" si="167"/>
        <v>0</v>
      </c>
      <c r="G296" s="27">
        <f t="shared" ca="1" si="168"/>
        <v>0</v>
      </c>
      <c r="H296" s="27">
        <f t="shared" ca="1" si="169"/>
        <v>0</v>
      </c>
      <c r="I296" s="27">
        <f t="shared" ca="1" si="170"/>
        <v>0</v>
      </c>
      <c r="J296" s="27">
        <f t="shared" ca="1" si="171"/>
        <v>0</v>
      </c>
      <c r="K296" s="27">
        <f t="shared" ca="1" si="172"/>
        <v>0</v>
      </c>
      <c r="L296" s="27">
        <f t="shared" ca="1" si="173"/>
        <v>0</v>
      </c>
      <c r="M296" s="27">
        <f t="shared" ca="1" si="174"/>
        <v>0</v>
      </c>
      <c r="N296" s="19" t="s">
        <v>292</v>
      </c>
      <c r="O296" t="s">
        <v>631</v>
      </c>
      <c r="P296">
        <f t="shared" ca="1" si="154"/>
        <v>44</v>
      </c>
    </row>
    <row r="297" spans="1:16" x14ac:dyDescent="0.25">
      <c r="A297" s="26" t="str">
        <f t="shared" si="152"/>
        <v>Woodgate (66/11kV)</v>
      </c>
      <c r="B297" s="27" t="s">
        <v>315</v>
      </c>
      <c r="C297" s="27" t="str">
        <f t="shared" ca="1" si="153"/>
        <v>Firm Capacity for Embedded Generation (MVA)</v>
      </c>
      <c r="D297" s="27">
        <f t="shared" ca="1" si="165"/>
        <v>0</v>
      </c>
      <c r="E297" s="27">
        <f t="shared" ca="1" si="166"/>
        <v>0</v>
      </c>
      <c r="F297" s="27">
        <f t="shared" ca="1" si="167"/>
        <v>0</v>
      </c>
      <c r="G297" s="27">
        <f t="shared" ca="1" si="168"/>
        <v>0</v>
      </c>
      <c r="H297" s="27">
        <f t="shared" ca="1" si="169"/>
        <v>0</v>
      </c>
      <c r="I297" s="27">
        <f t="shared" ca="1" si="170"/>
        <v>0</v>
      </c>
      <c r="J297" s="27">
        <f t="shared" ca="1" si="171"/>
        <v>0</v>
      </c>
      <c r="K297" s="27">
        <f t="shared" ca="1" si="172"/>
        <v>0</v>
      </c>
      <c r="L297" s="27">
        <f t="shared" ca="1" si="173"/>
        <v>0</v>
      </c>
      <c r="M297" s="27">
        <f t="shared" ca="1" si="174"/>
        <v>0</v>
      </c>
      <c r="N297" s="19" t="s">
        <v>294</v>
      </c>
      <c r="O297" t="s">
        <v>632</v>
      </c>
      <c r="P297">
        <f t="shared" ca="1" si="154"/>
        <v>44</v>
      </c>
    </row>
    <row r="298" spans="1:16" x14ac:dyDescent="0.25">
      <c r="A298" s="26" t="str">
        <f t="shared" si="152"/>
        <v>Woodhouse Station (66/11kV)</v>
      </c>
      <c r="B298" s="27" t="s">
        <v>315</v>
      </c>
      <c r="C298" s="27" t="str">
        <f t="shared" ca="1" si="153"/>
        <v>Firm Capacity for Embedded Generation (MVA)</v>
      </c>
      <c r="D298" s="27">
        <f t="shared" ca="1" si="165"/>
        <v>0</v>
      </c>
      <c r="E298" s="27">
        <f t="shared" ca="1" si="166"/>
        <v>0</v>
      </c>
      <c r="F298" s="27">
        <f t="shared" ca="1" si="167"/>
        <v>0</v>
      </c>
      <c r="G298" s="27">
        <f t="shared" ca="1" si="168"/>
        <v>0</v>
      </c>
      <c r="H298" s="27">
        <f t="shared" ca="1" si="169"/>
        <v>0</v>
      </c>
      <c r="I298" s="27">
        <f t="shared" ca="1" si="170"/>
        <v>0</v>
      </c>
      <c r="J298" s="27">
        <f t="shared" ca="1" si="171"/>
        <v>0</v>
      </c>
      <c r="K298" s="27">
        <f t="shared" ca="1" si="172"/>
        <v>0</v>
      </c>
      <c r="L298" s="27">
        <f t="shared" ca="1" si="173"/>
        <v>0</v>
      </c>
      <c r="M298" s="27">
        <f t="shared" ca="1" si="174"/>
        <v>0</v>
      </c>
      <c r="N298" s="19" t="s">
        <v>293</v>
      </c>
      <c r="O298" t="s">
        <v>633</v>
      </c>
      <c r="P298">
        <f t="shared" ca="1" si="154"/>
        <v>44</v>
      </c>
    </row>
    <row r="299" spans="1:16" x14ac:dyDescent="0.25">
      <c r="A299" s="26" t="str">
        <f t="shared" si="152"/>
        <v>Woodstock South (66/11kV)</v>
      </c>
      <c r="B299" s="27" t="s">
        <v>315</v>
      </c>
      <c r="C299" s="27" t="str">
        <f t="shared" ca="1" si="153"/>
        <v>Firm Capacity for Embedded Generation (MVA)</v>
      </c>
      <c r="D299" s="27">
        <f t="shared" ca="1" si="165"/>
        <v>0</v>
      </c>
      <c r="E299" s="27">
        <f t="shared" ca="1" si="166"/>
        <v>0</v>
      </c>
      <c r="F299" s="27">
        <f t="shared" ca="1" si="167"/>
        <v>0</v>
      </c>
      <c r="G299" s="27">
        <f t="shared" ca="1" si="168"/>
        <v>0</v>
      </c>
      <c r="H299" s="27">
        <f t="shared" ca="1" si="169"/>
        <v>0</v>
      </c>
      <c r="I299" s="27">
        <f t="shared" ca="1" si="170"/>
        <v>0</v>
      </c>
      <c r="J299" s="27">
        <f t="shared" ca="1" si="171"/>
        <v>0</v>
      </c>
      <c r="K299" s="27">
        <f t="shared" ca="1" si="172"/>
        <v>0</v>
      </c>
      <c r="L299" s="27">
        <f t="shared" ca="1" si="173"/>
        <v>0</v>
      </c>
      <c r="M299" s="27">
        <f t="shared" ca="1" si="174"/>
        <v>0</v>
      </c>
      <c r="N299" s="19" t="s">
        <v>296</v>
      </c>
      <c r="O299" t="s">
        <v>634</v>
      </c>
      <c r="P299">
        <f t="shared" ca="1" si="154"/>
        <v>44</v>
      </c>
    </row>
    <row r="300" spans="1:16" x14ac:dyDescent="0.25">
      <c r="A300" s="26" t="str">
        <f t="shared" si="152"/>
        <v>Woolooga (66/11kV)</v>
      </c>
      <c r="B300" s="27" t="s">
        <v>315</v>
      </c>
      <c r="C300" s="27" t="str">
        <f t="shared" ca="1" si="153"/>
        <v>Firm Capacity for Embedded Generation (MVA)</v>
      </c>
      <c r="D300" s="27">
        <f t="shared" ca="1" si="165"/>
        <v>5</v>
      </c>
      <c r="E300" s="27">
        <f t="shared" ca="1" si="166"/>
        <v>5</v>
      </c>
      <c r="F300" s="27">
        <f t="shared" ca="1" si="167"/>
        <v>5</v>
      </c>
      <c r="G300" s="27">
        <f t="shared" ca="1" si="168"/>
        <v>5</v>
      </c>
      <c r="H300" s="27">
        <f t="shared" ca="1" si="169"/>
        <v>5</v>
      </c>
      <c r="I300" s="27">
        <f t="shared" ca="1" si="170"/>
        <v>5</v>
      </c>
      <c r="J300" s="27">
        <f t="shared" ca="1" si="171"/>
        <v>5</v>
      </c>
      <c r="K300" s="27">
        <f t="shared" ca="1" si="172"/>
        <v>5</v>
      </c>
      <c r="L300" s="27">
        <f t="shared" ca="1" si="173"/>
        <v>5</v>
      </c>
      <c r="M300" s="27">
        <f t="shared" ca="1" si="174"/>
        <v>5</v>
      </c>
      <c r="N300" s="19" t="s">
        <v>295</v>
      </c>
      <c r="O300" t="s">
        <v>635</v>
      </c>
      <c r="P300">
        <f t="shared" ca="1" si="154"/>
        <v>44</v>
      </c>
    </row>
    <row r="301" spans="1:16" x14ac:dyDescent="0.25">
      <c r="A301" s="26" t="str">
        <f t="shared" si="152"/>
        <v>Wowan (66/22kV)</v>
      </c>
      <c r="B301" s="27" t="s">
        <v>315</v>
      </c>
      <c r="C301" s="27" t="str">
        <f t="shared" ca="1" si="153"/>
        <v>Firm Capacity for Embedded Generation (MVA)</v>
      </c>
      <c r="D301" s="27">
        <f t="shared" ca="1" si="165"/>
        <v>5</v>
      </c>
      <c r="E301" s="27">
        <f t="shared" ca="1" si="166"/>
        <v>5</v>
      </c>
      <c r="F301" s="27">
        <f t="shared" ca="1" si="167"/>
        <v>5</v>
      </c>
      <c r="G301" s="27">
        <f t="shared" ca="1" si="168"/>
        <v>5</v>
      </c>
      <c r="H301" s="27">
        <f t="shared" ca="1" si="169"/>
        <v>5</v>
      </c>
      <c r="I301" s="27">
        <f t="shared" ca="1" si="170"/>
        <v>5</v>
      </c>
      <c r="J301" s="27">
        <f t="shared" ca="1" si="171"/>
        <v>5</v>
      </c>
      <c r="K301" s="27">
        <f t="shared" ca="1" si="172"/>
        <v>5</v>
      </c>
      <c r="L301" s="27">
        <f t="shared" ca="1" si="173"/>
        <v>5</v>
      </c>
      <c r="M301" s="27">
        <f t="shared" ca="1" si="174"/>
        <v>5</v>
      </c>
      <c r="N301" s="19" t="s">
        <v>297</v>
      </c>
      <c r="O301" t="s">
        <v>636</v>
      </c>
      <c r="P301">
        <f t="shared" ca="1" si="154"/>
        <v>44</v>
      </c>
    </row>
    <row r="302" spans="1:16" x14ac:dyDescent="0.25">
      <c r="A302" s="26" t="str">
        <f t="shared" si="152"/>
        <v>Yarraman (66/11kV)</v>
      </c>
      <c r="B302" s="27" t="s">
        <v>315</v>
      </c>
      <c r="C302" s="27" t="str">
        <f t="shared" ca="1" si="153"/>
        <v>Firm Capacity for Embedded Generation (MVA)</v>
      </c>
      <c r="D302" s="27">
        <f t="shared" ca="1" si="165"/>
        <v>5</v>
      </c>
      <c r="E302" s="27">
        <f t="shared" ca="1" si="166"/>
        <v>5</v>
      </c>
      <c r="F302" s="27">
        <f t="shared" ca="1" si="167"/>
        <v>5</v>
      </c>
      <c r="G302" s="27">
        <f t="shared" ca="1" si="168"/>
        <v>5</v>
      </c>
      <c r="H302" s="27">
        <f t="shared" ca="1" si="169"/>
        <v>5</v>
      </c>
      <c r="I302" s="27">
        <f t="shared" ca="1" si="170"/>
        <v>5</v>
      </c>
      <c r="J302" s="27">
        <f t="shared" ca="1" si="171"/>
        <v>5</v>
      </c>
      <c r="K302" s="27">
        <f t="shared" ca="1" si="172"/>
        <v>5</v>
      </c>
      <c r="L302" s="27">
        <f t="shared" ca="1" si="173"/>
        <v>5</v>
      </c>
      <c r="M302" s="27">
        <f t="shared" ca="1" si="174"/>
        <v>5</v>
      </c>
      <c r="N302" s="19" t="s">
        <v>299</v>
      </c>
      <c r="O302" t="s">
        <v>637</v>
      </c>
      <c r="P302">
        <f t="shared" ca="1" si="154"/>
        <v>44</v>
      </c>
    </row>
    <row r="303" spans="1:16" x14ac:dyDescent="0.25">
      <c r="A303" s="26" t="str">
        <f t="shared" si="152"/>
        <v>Yarranlea BSP (110/33kV)</v>
      </c>
      <c r="B303" s="27" t="s">
        <v>338</v>
      </c>
      <c r="C303" s="27" t="str">
        <f t="shared" ca="1" si="153"/>
        <v>Firm Capacity for Embedded Generation (MVA)</v>
      </c>
      <c r="D303" s="27">
        <f ca="1">INDIRECT($N303&amp;"!"&amp;"I"&amp;$P303)</f>
        <v>25</v>
      </c>
      <c r="E303" s="27">
        <f ca="1">INDIRECT($N303&amp;"!"&amp;"K"&amp;$P303)</f>
        <v>25</v>
      </c>
      <c r="F303" s="27">
        <f ca="1">INDIRECT($N303&amp;"!"&amp;"M"&amp;$P303)</f>
        <v>25</v>
      </c>
      <c r="G303" s="27">
        <f ca="1">INDIRECT($N303&amp;"!"&amp;"O"&amp;$P303)</f>
        <v>25</v>
      </c>
      <c r="H303" s="27">
        <f ca="1">INDIRECT($N303&amp;"!"&amp;"R"&amp;$P303)</f>
        <v>25</v>
      </c>
      <c r="I303" s="27">
        <f ca="1">INDIRECT($N303&amp;"!"&amp;"T"&amp;$P303)</f>
        <v>25</v>
      </c>
      <c r="J303" s="27">
        <f ca="1">INDIRECT($N303&amp;"!"&amp;"V"&amp;$P303)</f>
        <v>25</v>
      </c>
      <c r="K303" s="27">
        <f ca="1">INDIRECT($N303&amp;"!"&amp;"AA"&amp;$P303)</f>
        <v>25</v>
      </c>
      <c r="L303" s="27">
        <f ca="1">INDIRECT($N303&amp;"!"&amp;"AB"&amp;$P303)</f>
        <v>25</v>
      </c>
      <c r="M303" s="27">
        <f ca="1">INDIRECT($N303&amp;"!"&amp;"AE"&amp;$P303)</f>
        <v>25</v>
      </c>
      <c r="N303" s="19" t="s">
        <v>298</v>
      </c>
      <c r="O303" t="s">
        <v>638</v>
      </c>
      <c r="P303">
        <f t="shared" ca="1" si="154"/>
        <v>42</v>
      </c>
    </row>
    <row r="304" spans="1:16" x14ac:dyDescent="0.25">
      <c r="A304" s="26" t="str">
        <f t="shared" si="152"/>
        <v>Yarranlea South (33/11kV)</v>
      </c>
      <c r="B304" s="27" t="s">
        <v>315</v>
      </c>
      <c r="C304" s="27" t="str">
        <f t="shared" ca="1" si="153"/>
        <v>Firm Capacity for Embedded Generation (MVA)</v>
      </c>
      <c r="D304" s="27">
        <f ca="1">INDIRECT($N304&amp;"!"&amp;"J"&amp;$P304)</f>
        <v>0</v>
      </c>
      <c r="E304" s="27">
        <f ca="1">INDIRECT($N304&amp;"!"&amp;"L"&amp;$P304)</f>
        <v>0</v>
      </c>
      <c r="F304" s="27">
        <f ca="1">INDIRECT($N304&amp;"!"&amp;"N"&amp;$P304)</f>
        <v>0</v>
      </c>
      <c r="G304" s="27">
        <f ca="1">INDIRECT($N304&amp;"!"&amp;"P"&amp;$P304)</f>
        <v>0</v>
      </c>
      <c r="H304" s="27">
        <f ca="1">INDIRECT($N304&amp;"!"&amp;"S"&amp;$P304)</f>
        <v>0</v>
      </c>
      <c r="I304" s="27">
        <f ca="1">INDIRECT($N304&amp;"!"&amp;"U"&amp;$P304)</f>
        <v>0</v>
      </c>
      <c r="J304" s="27">
        <f ca="1">INDIRECT($N304&amp;"!"&amp;"W"&amp;$P304)</f>
        <v>0</v>
      </c>
      <c r="K304" s="27">
        <f ca="1">INDIRECT($N304&amp;"!"&amp;"AB"&amp;$P304)</f>
        <v>0</v>
      </c>
      <c r="L304" s="27">
        <f ca="1">INDIRECT($N304&amp;"!"&amp;"AC"&amp;$P304)</f>
        <v>0</v>
      </c>
      <c r="M304" s="27">
        <f ca="1">INDIRECT($N304&amp;"!"&amp;"AF"&amp;$P304)</f>
        <v>0</v>
      </c>
      <c r="N304" s="19" t="s">
        <v>300</v>
      </c>
      <c r="O304" t="s">
        <v>639</v>
      </c>
      <c r="P304">
        <f t="shared" ca="1" si="154"/>
        <v>44</v>
      </c>
    </row>
    <row r="305" spans="1:16" x14ac:dyDescent="0.25">
      <c r="A305" s="26" t="str">
        <f t="shared" si="152"/>
        <v>Yeppoon (66/11kV)</v>
      </c>
      <c r="B305" s="27" t="s">
        <v>315</v>
      </c>
      <c r="C305" s="27" t="str">
        <f t="shared" ca="1" si="153"/>
        <v>Firm Capacity for Embedded Generation (MVA)</v>
      </c>
      <c r="D305" s="27">
        <f ca="1">INDIRECT($N305&amp;"!"&amp;"J"&amp;$P305)</f>
        <v>16</v>
      </c>
      <c r="E305" s="27">
        <f ca="1">INDIRECT($N305&amp;"!"&amp;"L"&amp;$P305)</f>
        <v>16</v>
      </c>
      <c r="F305" s="27">
        <f ca="1">INDIRECT($N305&amp;"!"&amp;"N"&amp;$P305)</f>
        <v>16</v>
      </c>
      <c r="G305" s="27">
        <f ca="1">INDIRECT($N305&amp;"!"&amp;"P"&amp;$P305)</f>
        <v>16</v>
      </c>
      <c r="H305" s="27">
        <f ca="1">INDIRECT($N305&amp;"!"&amp;"S"&amp;$P305)</f>
        <v>16</v>
      </c>
      <c r="I305" s="27">
        <f ca="1">INDIRECT($N305&amp;"!"&amp;"U"&amp;$P305)</f>
        <v>16</v>
      </c>
      <c r="J305" s="27">
        <f ca="1">INDIRECT($N305&amp;"!"&amp;"W"&amp;$P305)</f>
        <v>16</v>
      </c>
      <c r="K305" s="27">
        <f ca="1">INDIRECT($N305&amp;"!"&amp;"AB"&amp;$P305)</f>
        <v>16</v>
      </c>
      <c r="L305" s="27">
        <f ca="1">INDIRECT($N305&amp;"!"&amp;"AC"&amp;$P305)</f>
        <v>16</v>
      </c>
      <c r="M305" s="27">
        <f ca="1">INDIRECT($N305&amp;"!"&amp;"AF"&amp;$P305)</f>
        <v>16</v>
      </c>
      <c r="N305" s="19" t="s">
        <v>301</v>
      </c>
      <c r="O305" t="s">
        <v>640</v>
      </c>
      <c r="P305">
        <f t="shared" ca="1" si="154"/>
        <v>44</v>
      </c>
    </row>
    <row r="306" spans="1:16" x14ac:dyDescent="0.25">
      <c r="A306" s="26" t="str">
        <f t="shared" si="152"/>
        <v>Yeppoon (11/22kV)</v>
      </c>
      <c r="B306" s="27" t="s">
        <v>315</v>
      </c>
      <c r="C306" s="27" t="str">
        <f t="shared" ca="1" si="153"/>
        <v>Firm Capacity for Embedded Generation (MVA)</v>
      </c>
      <c r="D306" s="27">
        <f ca="1">INDIRECT($N306&amp;"!"&amp;"J"&amp;$P306)</f>
        <v>10</v>
      </c>
      <c r="E306" s="27">
        <f ca="1">INDIRECT($N306&amp;"!"&amp;"L"&amp;$P306)</f>
        <v>10</v>
      </c>
      <c r="F306" s="27">
        <f ca="1">INDIRECT($N306&amp;"!"&amp;"N"&amp;$P306)</f>
        <v>10</v>
      </c>
      <c r="G306" s="27">
        <f ca="1">INDIRECT($N306&amp;"!"&amp;"P"&amp;$P306)</f>
        <v>10</v>
      </c>
      <c r="H306" s="27">
        <f ca="1">INDIRECT($N306&amp;"!"&amp;"S"&amp;$P306)</f>
        <v>10</v>
      </c>
      <c r="I306" s="27">
        <f ca="1">INDIRECT($N306&amp;"!"&amp;"U"&amp;$P306)</f>
        <v>10</v>
      </c>
      <c r="J306" s="27">
        <f ca="1">INDIRECT($N306&amp;"!"&amp;"W"&amp;$P306)</f>
        <v>10</v>
      </c>
      <c r="K306" s="27">
        <f ca="1">INDIRECT($N306&amp;"!"&amp;"AB"&amp;$P306)</f>
        <v>10</v>
      </c>
      <c r="L306" s="27">
        <f ca="1">INDIRECT($N306&amp;"!"&amp;"AC"&amp;$P306)</f>
        <v>10</v>
      </c>
      <c r="M306" s="27">
        <f ca="1">INDIRECT($N306&amp;"!"&amp;"AF"&amp;$P306)</f>
        <v>10</v>
      </c>
      <c r="N306" s="19" t="s">
        <v>309</v>
      </c>
      <c r="O306" t="s">
        <v>641</v>
      </c>
      <c r="P306">
        <f t="shared" ca="1" si="154"/>
        <v>44</v>
      </c>
    </row>
  </sheetData>
  <sheetProtection algorithmName="SHA-512" hashValue="wyOubEOdrdlYh8F8xlNG0zlZ7W8Vfk5TImTU1+aWV5sS+pFr0cG7ddUTCAQAebJVK5OyaOwswAjBVIYJi8106Q==" saltValue="x8WdA3H4i1t1JN5lCHsVsQ==" spinCount="100000" sheet="1" objects="1" scenarios="1"/>
  <autoFilter ref="A4:M306" xr:uid="{00AA48C0-69C3-4366-A066-AEBF9AEB32F8}"/>
  <sortState xmlns:xlrd2="http://schemas.microsoft.com/office/spreadsheetml/2017/richdata2" ref="A5:P306">
    <sortCondition ref="A5:A306"/>
  </sortState>
  <mergeCells count="3">
    <mergeCell ref="D1:M2"/>
    <mergeCell ref="D3:H3"/>
    <mergeCell ref="I3:M3"/>
  </mergeCells>
  <conditionalFormatting sqref="D4:M4">
    <cfRule type="cellIs" dxfId="2" priority="3" stopIfTrue="1" operator="equal">
      <formula>"No"</formula>
    </cfRule>
  </conditionalFormatting>
  <conditionalFormatting sqref="D3:M3">
    <cfRule type="cellIs" dxfId="1" priority="2" stopIfTrue="1" operator="equal">
      <formula>"No"</formula>
    </cfRule>
  </conditionalFormatting>
  <conditionalFormatting sqref="D1">
    <cfRule type="cellIs" dxfId="0" priority="1" stopIfTrue="1" operator="equal">
      <formula>"No"</formula>
    </cfRule>
  </conditionalFormatting>
  <dataValidations count="1">
    <dataValidation type="list" allowBlank="1" showInputMessage="1" showErrorMessage="1" sqref="D1:M2" xr:uid="{C707FE77-43BA-4166-B37C-2A42CA7EEE6A}">
      <formula1>$V$5:$V$27</formula1>
    </dataValidation>
  </dataValidations>
  <hyperlinks>
    <hyperlink ref="O5" location="AGWA!E2" display="Agnes Water (66/22kV)" xr:uid="{23458340-F7E9-4542-8C9C-4AF977A4B36A}"/>
    <hyperlink ref="A224" location="PISO!A1" display="Pialba South (66/11kV)" xr:uid="{C1B38BB0-A957-4FE0-9CA0-4F6CB016071F}"/>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AK53"/>
  <sheetViews>
    <sheetView showGridLines="0" topLeftCell="A25" zoomScale="145" zoomScaleNormal="145"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904</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906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907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908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20.9</v>
      </c>
      <c r="K26" s="46"/>
      <c r="L26" s="81">
        <v>20.9</v>
      </c>
      <c r="M26" s="46"/>
      <c r="N26" s="81">
        <v>20.9</v>
      </c>
      <c r="O26" s="46"/>
      <c r="P26" s="81">
        <v>20.9</v>
      </c>
      <c r="Q26" s="47"/>
      <c r="R26" s="46"/>
      <c r="S26" s="81">
        <v>20.9</v>
      </c>
      <c r="T26" s="46"/>
      <c r="U26" s="81">
        <v>22.4</v>
      </c>
      <c r="V26" s="46"/>
      <c r="W26" s="81">
        <v>22.4</v>
      </c>
      <c r="X26" s="47"/>
      <c r="Y26" s="47"/>
      <c r="Z26" s="47"/>
      <c r="AA26" s="46"/>
      <c r="AB26" s="3">
        <v>22.4</v>
      </c>
      <c r="AC26" s="50">
        <v>22.4</v>
      </c>
      <c r="AD26" s="47"/>
      <c r="AE26" s="46"/>
      <c r="AF26" s="4">
        <v>22.4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7.2</v>
      </c>
      <c r="K28" s="46"/>
      <c r="L28" s="81">
        <v>7.2</v>
      </c>
      <c r="M28" s="46"/>
      <c r="N28" s="81">
        <v>7.1</v>
      </c>
      <c r="O28" s="46"/>
      <c r="P28" s="81">
        <v>7.2</v>
      </c>
      <c r="Q28" s="47"/>
      <c r="R28" s="46"/>
      <c r="S28" s="81">
        <v>7.2</v>
      </c>
      <c r="T28" s="46"/>
      <c r="U28" s="81">
        <v>6.2</v>
      </c>
      <c r="V28" s="46"/>
      <c r="W28" s="81">
        <v>6.2</v>
      </c>
      <c r="X28" s="47"/>
      <c r="Y28" s="47"/>
      <c r="Z28" s="47"/>
      <c r="AA28" s="46"/>
      <c r="AB28" s="3">
        <v>6.1</v>
      </c>
      <c r="AC28" s="50">
        <v>6.1</v>
      </c>
      <c r="AD28" s="47"/>
      <c r="AE28" s="46"/>
      <c r="AF28" s="4">
        <v>6.1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0.96499999999999997</v>
      </c>
      <c r="K31" s="46"/>
      <c r="L31" s="83">
        <v>0.97399999999999998</v>
      </c>
      <c r="M31" s="46"/>
      <c r="N31" s="83">
        <v>0.96499999999999997</v>
      </c>
      <c r="O31" s="46"/>
      <c r="P31" s="83">
        <v>0.97399999999999998</v>
      </c>
      <c r="Q31" s="47"/>
      <c r="R31" s="46"/>
      <c r="S31" s="83">
        <v>0.96499999999999997</v>
      </c>
      <c r="T31" s="46"/>
      <c r="U31" s="83">
        <v>0.97899999999999998</v>
      </c>
      <c r="V31" s="46"/>
      <c r="W31" s="83">
        <v>0.97899999999999998</v>
      </c>
      <c r="X31" s="47"/>
      <c r="Y31" s="47"/>
      <c r="Z31" s="47"/>
      <c r="AA31" s="46"/>
      <c r="AB31" s="7">
        <v>0.97899999999999998</v>
      </c>
      <c r="AC31" s="53">
        <v>0.97899999999999998</v>
      </c>
      <c r="AD31" s="47"/>
      <c r="AE31" s="46"/>
      <c r="AF31" s="8">
        <v>0.97899999999999998</v>
      </c>
    </row>
    <row r="32" spans="4:32" ht="13.15" customHeight="1" x14ac:dyDescent="0.25">
      <c r="E32" s="48" t="s">
        <v>329</v>
      </c>
      <c r="F32" s="47"/>
      <c r="G32" s="47"/>
      <c r="H32" s="47"/>
      <c r="I32" s="49"/>
      <c r="J32" s="81">
        <v>11.2</v>
      </c>
      <c r="K32" s="46"/>
      <c r="L32" s="81">
        <v>11.2</v>
      </c>
      <c r="M32" s="46"/>
      <c r="N32" s="81">
        <v>11.2</v>
      </c>
      <c r="O32" s="46"/>
      <c r="P32" s="81">
        <v>11.2</v>
      </c>
      <c r="Q32" s="47"/>
      <c r="R32" s="46"/>
      <c r="S32" s="81">
        <v>11.2</v>
      </c>
      <c r="T32" s="46"/>
      <c r="U32" s="81">
        <v>11.2</v>
      </c>
      <c r="V32" s="46"/>
      <c r="W32" s="81">
        <v>11.2</v>
      </c>
      <c r="X32" s="47"/>
      <c r="Y32" s="47"/>
      <c r="Z32" s="47"/>
      <c r="AA32" s="46"/>
      <c r="AB32" s="3">
        <v>11.2</v>
      </c>
      <c r="AC32" s="50">
        <v>11.2</v>
      </c>
      <c r="AD32" s="47"/>
      <c r="AE32" s="46"/>
      <c r="AF32" s="4">
        <v>11.2</v>
      </c>
    </row>
    <row r="33" spans="5:37" ht="13.15" customHeight="1" x14ac:dyDescent="0.25">
      <c r="E33" s="51" t="s">
        <v>331</v>
      </c>
      <c r="F33" s="47"/>
      <c r="G33" s="47"/>
      <c r="H33" s="47"/>
      <c r="I33" s="49"/>
      <c r="J33" s="82">
        <v>7</v>
      </c>
      <c r="K33" s="46"/>
      <c r="L33" s="82">
        <v>7</v>
      </c>
      <c r="M33" s="46"/>
      <c r="N33" s="82">
        <v>6.9</v>
      </c>
      <c r="O33" s="46"/>
      <c r="P33" s="82">
        <v>7</v>
      </c>
      <c r="Q33" s="47"/>
      <c r="R33" s="46"/>
      <c r="S33" s="82">
        <v>7</v>
      </c>
      <c r="T33" s="46"/>
      <c r="U33" s="82">
        <v>5.6</v>
      </c>
      <c r="V33" s="46"/>
      <c r="W33" s="82">
        <v>5.6</v>
      </c>
      <c r="X33" s="47"/>
      <c r="Y33" s="47"/>
      <c r="Z33" s="47"/>
      <c r="AA33" s="46"/>
      <c r="AB33" s="9">
        <v>5.6</v>
      </c>
      <c r="AC33" s="52">
        <v>5.5</v>
      </c>
      <c r="AD33" s="47"/>
      <c r="AE33" s="46"/>
      <c r="AF33" s="10">
        <v>5.5</v>
      </c>
    </row>
    <row r="34" spans="5:37" ht="20.25" customHeight="1" x14ac:dyDescent="0.25">
      <c r="E34" s="48" t="s">
        <v>662</v>
      </c>
      <c r="F34" s="47"/>
      <c r="G34" s="47"/>
      <c r="H34" s="47"/>
      <c r="I34" s="49"/>
      <c r="J34" s="80">
        <v>0.4</v>
      </c>
      <c r="K34" s="46"/>
      <c r="L34" s="80">
        <v>0.4</v>
      </c>
      <c r="M34" s="46"/>
      <c r="N34" s="80">
        <v>0.3</v>
      </c>
      <c r="O34" s="46"/>
      <c r="P34" s="80">
        <v>0.4</v>
      </c>
      <c r="Q34" s="47"/>
      <c r="R34" s="46"/>
      <c r="S34" s="80">
        <v>0.4</v>
      </c>
      <c r="T34" s="46"/>
      <c r="U34" s="80">
        <v>0.3</v>
      </c>
      <c r="V34" s="46"/>
      <c r="W34" s="80">
        <v>0.3</v>
      </c>
      <c r="X34" s="47"/>
      <c r="Y34" s="47"/>
      <c r="Z34" s="47"/>
      <c r="AA34" s="46"/>
      <c r="AB34" s="5">
        <v>0.3</v>
      </c>
      <c r="AC34" s="45">
        <v>0.3</v>
      </c>
      <c r="AD34" s="47"/>
      <c r="AE34" s="46"/>
      <c r="AF34" s="6">
        <v>0.3</v>
      </c>
    </row>
    <row r="35" spans="5:37" ht="20.25" customHeight="1" x14ac:dyDescent="0.25">
      <c r="E35" s="48" t="s">
        <v>663</v>
      </c>
      <c r="F35" s="47"/>
      <c r="G35" s="47"/>
      <c r="H35" s="47"/>
      <c r="I35" s="49"/>
      <c r="J35" s="80" t="s">
        <v>909</v>
      </c>
      <c r="K35" s="46"/>
      <c r="L35" s="80" t="s">
        <v>909</v>
      </c>
      <c r="M35" s="46"/>
      <c r="N35" s="80" t="s">
        <v>909</v>
      </c>
      <c r="O35" s="46"/>
      <c r="P35" s="80" t="s">
        <v>909</v>
      </c>
      <c r="Q35" s="47"/>
      <c r="R35" s="46"/>
      <c r="S35" s="80" t="s">
        <v>909</v>
      </c>
      <c r="T35" s="46"/>
      <c r="U35" s="80" t="s">
        <v>909</v>
      </c>
      <c r="V35" s="46"/>
      <c r="W35" s="80" t="s">
        <v>909</v>
      </c>
      <c r="X35" s="47"/>
      <c r="Y35" s="47"/>
      <c r="Z35" s="47"/>
      <c r="AA35" s="46"/>
      <c r="AB35" s="5" t="s">
        <v>909</v>
      </c>
      <c r="AC35" s="45" t="s">
        <v>909</v>
      </c>
      <c r="AD35" s="47"/>
      <c r="AE35" s="46"/>
      <c r="AF35" s="6" t="s">
        <v>909</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c r="AK43" s="22"/>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a8osZkfH2RaArRg+mtLzAHkyP+TNgrwTMlkkcWTHnz/0dKib2wYNPnNQX1Sh3NxmvbaFYImdT1lYE26HxbdPQ==" saltValue="El+pLKAEPU3GCCoI2r1Q9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13D55A2-CD9D-459B-92A2-38B6F47335B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CHIL - Childers (66/11kV)</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B1:AI51"/>
  <sheetViews>
    <sheetView showGridLines="0" topLeftCell="A28" zoomScale="160" zoomScaleNormal="160"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910</v>
      </c>
      <c r="I3" s="69"/>
      <c r="J3" s="69"/>
      <c r="K3" s="69"/>
      <c r="L3" s="69"/>
      <c r="M3" s="69"/>
      <c r="N3" s="69"/>
      <c r="O3" s="69"/>
      <c r="P3" s="69"/>
      <c r="Q3" s="69"/>
      <c r="R3" s="69"/>
      <c r="U3" s="71" t="s">
        <v>645</v>
      </c>
      <c r="V3" s="69"/>
      <c r="X3" s="72" t="s">
        <v>911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912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913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914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62.8</v>
      </c>
      <c r="J24" s="46"/>
      <c r="K24" s="81">
        <v>62.8</v>
      </c>
      <c r="L24" s="46"/>
      <c r="M24" s="81">
        <v>62.8</v>
      </c>
      <c r="N24" s="46"/>
      <c r="O24" s="81">
        <v>62.8</v>
      </c>
      <c r="P24" s="47"/>
      <c r="Q24" s="46"/>
      <c r="R24" s="81">
        <v>62.8</v>
      </c>
      <c r="S24" s="46"/>
      <c r="T24" s="81">
        <v>75.900000000000006</v>
      </c>
      <c r="U24" s="46"/>
      <c r="V24" s="81">
        <v>75.900000000000006</v>
      </c>
      <c r="W24" s="47"/>
      <c r="X24" s="47"/>
      <c r="Y24" s="47"/>
      <c r="Z24" s="46"/>
      <c r="AA24" s="3">
        <v>75.900000000000006</v>
      </c>
      <c r="AB24" s="50">
        <v>75.900000000000006</v>
      </c>
      <c r="AC24" s="47"/>
      <c r="AD24" s="46"/>
      <c r="AE24" s="4">
        <v>75.900000000000006</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17.399999999999999</v>
      </c>
      <c r="J26" s="46"/>
      <c r="K26" s="81">
        <v>17.3</v>
      </c>
      <c r="L26" s="46"/>
      <c r="M26" s="81">
        <v>17.2</v>
      </c>
      <c r="N26" s="46"/>
      <c r="O26" s="81">
        <v>17.2</v>
      </c>
      <c r="P26" s="47"/>
      <c r="Q26" s="46"/>
      <c r="R26" s="81">
        <v>17.3</v>
      </c>
      <c r="S26" s="46"/>
      <c r="T26" s="81">
        <v>16.3</v>
      </c>
      <c r="U26" s="46"/>
      <c r="V26" s="81">
        <v>16.3</v>
      </c>
      <c r="W26" s="47"/>
      <c r="X26" s="47"/>
      <c r="Y26" s="47"/>
      <c r="Z26" s="46"/>
      <c r="AA26" s="3">
        <v>16.3</v>
      </c>
      <c r="AB26" s="50">
        <v>16.3</v>
      </c>
      <c r="AC26" s="47"/>
      <c r="AD26" s="46"/>
      <c r="AE26" s="4">
        <v>16.3</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1</v>
      </c>
      <c r="J29" s="46"/>
      <c r="K29" s="83">
        <v>1</v>
      </c>
      <c r="L29" s="46"/>
      <c r="M29" s="83">
        <v>1</v>
      </c>
      <c r="N29" s="46"/>
      <c r="O29" s="83">
        <v>1</v>
      </c>
      <c r="P29" s="47"/>
      <c r="Q29" s="46"/>
      <c r="R29" s="83">
        <v>1</v>
      </c>
      <c r="S29" s="46"/>
      <c r="T29" s="83">
        <v>0.996</v>
      </c>
      <c r="U29" s="46"/>
      <c r="V29" s="83">
        <v>0.996</v>
      </c>
      <c r="W29" s="47"/>
      <c r="X29" s="47"/>
      <c r="Y29" s="47"/>
      <c r="Z29" s="46"/>
      <c r="AA29" s="7">
        <v>0.996</v>
      </c>
      <c r="AB29" s="53">
        <v>0.996</v>
      </c>
      <c r="AC29" s="47"/>
      <c r="AD29" s="46"/>
      <c r="AE29" s="8">
        <v>0.996</v>
      </c>
    </row>
    <row r="30" spans="4:31" ht="13.15" customHeight="1" x14ac:dyDescent="0.25">
      <c r="E30" s="48" t="s">
        <v>329</v>
      </c>
      <c r="F30" s="47"/>
      <c r="G30" s="47"/>
      <c r="H30" s="49"/>
      <c r="I30" s="81">
        <v>48</v>
      </c>
      <c r="J30" s="46"/>
      <c r="K30" s="81">
        <v>48</v>
      </c>
      <c r="L30" s="46"/>
      <c r="M30" s="81">
        <v>48</v>
      </c>
      <c r="N30" s="46"/>
      <c r="O30" s="81">
        <v>48</v>
      </c>
      <c r="P30" s="47"/>
      <c r="Q30" s="46"/>
      <c r="R30" s="81">
        <v>48</v>
      </c>
      <c r="S30" s="46"/>
      <c r="T30" s="81">
        <v>55.4</v>
      </c>
      <c r="U30" s="46"/>
      <c r="V30" s="81">
        <v>55.4</v>
      </c>
      <c r="W30" s="47"/>
      <c r="X30" s="47"/>
      <c r="Y30" s="47"/>
      <c r="Z30" s="46"/>
      <c r="AA30" s="3">
        <v>55.4</v>
      </c>
      <c r="AB30" s="50">
        <v>55.4</v>
      </c>
      <c r="AC30" s="47"/>
      <c r="AD30" s="46"/>
      <c r="AE30" s="4">
        <v>55.4</v>
      </c>
    </row>
    <row r="31" spans="4:31" ht="13.15" customHeight="1" x14ac:dyDescent="0.25">
      <c r="E31" s="51" t="s">
        <v>331</v>
      </c>
      <c r="F31" s="47"/>
      <c r="G31" s="47"/>
      <c r="H31" s="49"/>
      <c r="I31" s="82">
        <v>16.399999999999999</v>
      </c>
      <c r="J31" s="46"/>
      <c r="K31" s="82">
        <v>16.3</v>
      </c>
      <c r="L31" s="46"/>
      <c r="M31" s="82">
        <v>16.2</v>
      </c>
      <c r="N31" s="46"/>
      <c r="O31" s="82">
        <v>16.2</v>
      </c>
      <c r="P31" s="47"/>
      <c r="Q31" s="46"/>
      <c r="R31" s="82">
        <v>16.3</v>
      </c>
      <c r="S31" s="46"/>
      <c r="T31" s="82">
        <v>15.4</v>
      </c>
      <c r="U31" s="46"/>
      <c r="V31" s="82">
        <v>15.4</v>
      </c>
      <c r="W31" s="47"/>
      <c r="X31" s="47"/>
      <c r="Y31" s="47"/>
      <c r="Z31" s="46"/>
      <c r="AA31" s="9">
        <v>15.4</v>
      </c>
      <c r="AB31" s="52">
        <v>15.5</v>
      </c>
      <c r="AC31" s="47"/>
      <c r="AD31" s="46"/>
      <c r="AE31" s="10">
        <v>15.5</v>
      </c>
    </row>
    <row r="32" spans="4:31" ht="20.25" customHeight="1" x14ac:dyDescent="0.25">
      <c r="E32" s="48" t="s">
        <v>662</v>
      </c>
      <c r="F32" s="47"/>
      <c r="G32" s="47"/>
      <c r="H32" s="49"/>
      <c r="I32" s="80">
        <v>0.8</v>
      </c>
      <c r="J32" s="46"/>
      <c r="K32" s="80">
        <v>0.8</v>
      </c>
      <c r="L32" s="46"/>
      <c r="M32" s="80">
        <v>0.8</v>
      </c>
      <c r="N32" s="46"/>
      <c r="O32" s="80">
        <v>0.8</v>
      </c>
      <c r="P32" s="47"/>
      <c r="Q32" s="46"/>
      <c r="R32" s="80">
        <v>0.8</v>
      </c>
      <c r="S32" s="46"/>
      <c r="T32" s="80">
        <v>0.8</v>
      </c>
      <c r="U32" s="46"/>
      <c r="V32" s="80">
        <v>0.8</v>
      </c>
      <c r="W32" s="47"/>
      <c r="X32" s="47"/>
      <c r="Y32" s="47"/>
      <c r="Z32" s="46"/>
      <c r="AA32" s="5">
        <v>0.8</v>
      </c>
      <c r="AB32" s="45">
        <v>0.8</v>
      </c>
      <c r="AC32" s="47"/>
      <c r="AD32" s="46"/>
      <c r="AE32" s="6">
        <v>0.8</v>
      </c>
    </row>
    <row r="33" spans="5:31" ht="20.25" customHeight="1" x14ac:dyDescent="0.25">
      <c r="E33" s="48" t="s">
        <v>663</v>
      </c>
      <c r="F33" s="47"/>
      <c r="G33" s="47"/>
      <c r="H33" s="49"/>
      <c r="I33" s="80" t="s">
        <v>915</v>
      </c>
      <c r="J33" s="46"/>
      <c r="K33" s="80" t="s">
        <v>915</v>
      </c>
      <c r="L33" s="46"/>
      <c r="M33" s="80" t="s">
        <v>915</v>
      </c>
      <c r="N33" s="46"/>
      <c r="O33" s="80" t="s">
        <v>915</v>
      </c>
      <c r="P33" s="47"/>
      <c r="Q33" s="46"/>
      <c r="R33" s="80" t="s">
        <v>915</v>
      </c>
      <c r="S33" s="46"/>
      <c r="T33" s="80" t="s">
        <v>915</v>
      </c>
      <c r="U33" s="46"/>
      <c r="V33" s="80" t="s">
        <v>915</v>
      </c>
      <c r="W33" s="47"/>
      <c r="X33" s="47"/>
      <c r="Y33" s="47"/>
      <c r="Z33" s="46"/>
      <c r="AA33" s="5" t="s">
        <v>915</v>
      </c>
      <c r="AB33" s="45" t="s">
        <v>915</v>
      </c>
      <c r="AC33" s="47"/>
      <c r="AD33" s="46"/>
      <c r="AE33" s="6" t="s">
        <v>915</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70</v>
      </c>
      <c r="J41" s="46"/>
      <c r="K41" s="81">
        <v>70</v>
      </c>
      <c r="L41" s="46"/>
      <c r="M41" s="81">
        <v>70</v>
      </c>
      <c r="N41" s="46"/>
      <c r="O41" s="81">
        <v>70</v>
      </c>
      <c r="P41" s="47"/>
      <c r="Q41" s="46"/>
      <c r="R41" s="81">
        <v>70</v>
      </c>
      <c r="S41" s="46"/>
      <c r="T41" s="81">
        <v>70</v>
      </c>
      <c r="U41" s="46"/>
      <c r="V41" s="81">
        <v>70</v>
      </c>
      <c r="W41" s="47"/>
      <c r="X41" s="47"/>
      <c r="Y41" s="47"/>
      <c r="Z41" s="46"/>
      <c r="AA41" s="3">
        <v>70</v>
      </c>
      <c r="AB41" s="50">
        <v>70</v>
      </c>
      <c r="AC41" s="47"/>
      <c r="AD41" s="46"/>
      <c r="AE41" s="4">
        <v>70</v>
      </c>
    </row>
    <row r="42" spans="5:31" ht="20.100000000000001" customHeight="1" x14ac:dyDescent="0.25">
      <c r="E42" s="48" t="s">
        <v>310</v>
      </c>
      <c r="F42" s="47"/>
      <c r="G42" s="47"/>
      <c r="H42" s="49"/>
      <c r="I42" s="81">
        <v>20</v>
      </c>
      <c r="J42" s="46"/>
      <c r="K42" s="81">
        <v>20</v>
      </c>
      <c r="L42" s="46"/>
      <c r="M42" s="81">
        <v>20</v>
      </c>
      <c r="N42" s="46"/>
      <c r="O42" s="81">
        <v>20</v>
      </c>
      <c r="P42" s="47"/>
      <c r="Q42" s="46"/>
      <c r="R42" s="81">
        <v>20</v>
      </c>
      <c r="S42" s="46"/>
      <c r="T42" s="81">
        <v>20</v>
      </c>
      <c r="U42" s="46"/>
      <c r="V42" s="81">
        <v>20</v>
      </c>
      <c r="W42" s="47"/>
      <c r="X42" s="47"/>
      <c r="Y42" s="47"/>
      <c r="Z42" s="46"/>
      <c r="AA42" s="3">
        <v>20</v>
      </c>
      <c r="AB42" s="50">
        <v>20</v>
      </c>
      <c r="AC42" s="47"/>
      <c r="AD42" s="46"/>
      <c r="AE42" s="4">
        <v>20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1xQOjdcck1sjf9PcFEpicNI5ITxsH9mRRD0ppKN5GEh/ZrtXfAWmbEs2kPoPuHuOlPZhySjJJkzC+dsjID8eeg==" saltValue="xx6Tm/+r2cX2H7iQcLLRkA=="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2B7DE006-0438-437C-8393-92BAD1ECA1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CHIN - Chinchilla BSP (132/33kV)</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AK53"/>
  <sheetViews>
    <sheetView showGridLines="0" topLeftCell="A37" zoomScale="130" zoomScaleNormal="130"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916</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917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918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919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26.8</v>
      </c>
      <c r="K26" s="46"/>
      <c r="L26" s="81">
        <v>26.8</v>
      </c>
      <c r="M26" s="46"/>
      <c r="N26" s="81">
        <v>26.8</v>
      </c>
      <c r="O26" s="46"/>
      <c r="P26" s="81">
        <v>26.8</v>
      </c>
      <c r="Q26" s="47"/>
      <c r="R26" s="46"/>
      <c r="S26" s="81">
        <v>26.8</v>
      </c>
      <c r="T26" s="46"/>
      <c r="U26" s="81">
        <v>29.9</v>
      </c>
      <c r="V26" s="46"/>
      <c r="W26" s="81">
        <v>29.9</v>
      </c>
      <c r="X26" s="47"/>
      <c r="Y26" s="47"/>
      <c r="Z26" s="47"/>
      <c r="AA26" s="46"/>
      <c r="AB26" s="3">
        <v>29.9</v>
      </c>
      <c r="AC26" s="50">
        <v>29.9</v>
      </c>
      <c r="AD26" s="47"/>
      <c r="AE26" s="46"/>
      <c r="AF26" s="4">
        <v>29.9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10.7</v>
      </c>
      <c r="K28" s="46"/>
      <c r="L28" s="81">
        <v>10.6</v>
      </c>
      <c r="M28" s="46"/>
      <c r="N28" s="81">
        <v>10.5</v>
      </c>
      <c r="O28" s="46"/>
      <c r="P28" s="81">
        <v>10.6</v>
      </c>
      <c r="Q28" s="47"/>
      <c r="R28" s="46"/>
      <c r="S28" s="81">
        <v>10.7</v>
      </c>
      <c r="T28" s="46"/>
      <c r="U28" s="81">
        <v>8.3000000000000007</v>
      </c>
      <c r="V28" s="46"/>
      <c r="W28" s="81">
        <v>8.1999999999999993</v>
      </c>
      <c r="X28" s="47"/>
      <c r="Y28" s="47"/>
      <c r="Z28" s="47"/>
      <c r="AA28" s="46"/>
      <c r="AB28" s="3">
        <v>8.1</v>
      </c>
      <c r="AC28" s="50">
        <v>8.1</v>
      </c>
      <c r="AD28" s="47"/>
      <c r="AE28" s="46"/>
      <c r="AF28" s="4">
        <v>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15</v>
      </c>
      <c r="K32" s="46"/>
      <c r="L32" s="81">
        <v>15</v>
      </c>
      <c r="M32" s="46"/>
      <c r="N32" s="81">
        <v>15</v>
      </c>
      <c r="O32" s="46"/>
      <c r="P32" s="81">
        <v>15</v>
      </c>
      <c r="Q32" s="47"/>
      <c r="R32" s="46"/>
      <c r="S32" s="81">
        <v>15</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10.4</v>
      </c>
      <c r="K33" s="46"/>
      <c r="L33" s="82">
        <v>10.3</v>
      </c>
      <c r="M33" s="46"/>
      <c r="N33" s="82">
        <v>10.199999999999999</v>
      </c>
      <c r="O33" s="46"/>
      <c r="P33" s="82">
        <v>10.3</v>
      </c>
      <c r="Q33" s="47"/>
      <c r="R33" s="46"/>
      <c r="S33" s="82">
        <v>10.4</v>
      </c>
      <c r="T33" s="46"/>
      <c r="U33" s="82">
        <v>7.9</v>
      </c>
      <c r="V33" s="46"/>
      <c r="W33" s="82">
        <v>7.8</v>
      </c>
      <c r="X33" s="47"/>
      <c r="Y33" s="47"/>
      <c r="Z33" s="47"/>
      <c r="AA33" s="46"/>
      <c r="AB33" s="9">
        <v>7.7</v>
      </c>
      <c r="AC33" s="52">
        <v>7.7</v>
      </c>
      <c r="AD33" s="47"/>
      <c r="AE33" s="46"/>
      <c r="AF33" s="10">
        <v>7.6</v>
      </c>
    </row>
    <row r="34" spans="5:37"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858</v>
      </c>
      <c r="K35" s="46"/>
      <c r="L35" s="80" t="s">
        <v>858</v>
      </c>
      <c r="M35" s="46"/>
      <c r="N35" s="80" t="s">
        <v>858</v>
      </c>
      <c r="O35" s="46"/>
      <c r="P35" s="80" t="s">
        <v>858</v>
      </c>
      <c r="Q35" s="47"/>
      <c r="R35" s="46"/>
      <c r="S35" s="80" t="s">
        <v>858</v>
      </c>
      <c r="T35" s="46"/>
      <c r="U35" s="80" t="s">
        <v>858</v>
      </c>
      <c r="V35" s="46"/>
      <c r="W35" s="80" t="s">
        <v>858</v>
      </c>
      <c r="X35" s="47"/>
      <c r="Y35" s="47"/>
      <c r="Z35" s="47"/>
      <c r="AA35" s="46"/>
      <c r="AB35" s="5" t="s">
        <v>858</v>
      </c>
      <c r="AC35" s="45" t="s">
        <v>858</v>
      </c>
      <c r="AD35" s="47"/>
      <c r="AE35" s="46"/>
      <c r="AF35" s="6" t="s">
        <v>858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v>
      </c>
      <c r="K39" s="46"/>
      <c r="L39" s="81">
        <v>1</v>
      </c>
      <c r="M39" s="46"/>
      <c r="N39" s="81">
        <v>1</v>
      </c>
      <c r="O39" s="46"/>
      <c r="P39" s="81">
        <v>1</v>
      </c>
      <c r="Q39" s="47"/>
      <c r="R39" s="46"/>
      <c r="S39" s="81">
        <v>1</v>
      </c>
      <c r="T39" s="46"/>
      <c r="U39" s="81">
        <v>1</v>
      </c>
      <c r="V39" s="46"/>
      <c r="W39" s="81">
        <v>1</v>
      </c>
      <c r="X39" s="47"/>
      <c r="Y39" s="47"/>
      <c r="Z39" s="47"/>
      <c r="AA39" s="46"/>
      <c r="AB39" s="3">
        <v>1</v>
      </c>
      <c r="AC39" s="50">
        <v>1</v>
      </c>
      <c r="AD39" s="47"/>
      <c r="AE39" s="46"/>
      <c r="AF39" s="4">
        <v>1</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15.5</v>
      </c>
      <c r="K43" s="46"/>
      <c r="L43" s="81">
        <v>15.5</v>
      </c>
      <c r="M43" s="46"/>
      <c r="N43" s="81">
        <v>15.5</v>
      </c>
      <c r="O43" s="46"/>
      <c r="P43" s="81">
        <v>15.5</v>
      </c>
      <c r="Q43" s="47"/>
      <c r="R43" s="46"/>
      <c r="S43" s="81">
        <v>15.5</v>
      </c>
      <c r="T43" s="46"/>
      <c r="U43" s="81">
        <v>15.5</v>
      </c>
      <c r="V43" s="46"/>
      <c r="W43" s="81">
        <v>15.5</v>
      </c>
      <c r="X43" s="47"/>
      <c r="Y43" s="47"/>
      <c r="Z43" s="47"/>
      <c r="AA43" s="46"/>
      <c r="AB43" s="3">
        <v>15.5</v>
      </c>
      <c r="AC43" s="50">
        <v>15.5</v>
      </c>
      <c r="AD43" s="47"/>
      <c r="AE43" s="46"/>
      <c r="AF43" s="4">
        <v>15.5</v>
      </c>
      <c r="AK43" s="22"/>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Q8ZvQZzRQIzb0c2QB1Fiz2Bntk+8OKKNZ2LFGhQ1YHHOqcYfvAyvRgs3CBvgjM4Mn1BgXSlhY2l0NNKMPpdX5w==" saltValue="gDwzL63CNuMO8qs1qY7x7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68F0820-DFB3-4179-8CAC-5178BCA23FB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CHTO - Charters Towers (66/11kV)</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AK53"/>
  <sheetViews>
    <sheetView showGridLines="0" topLeftCell="A28" zoomScale="145" zoomScaleNormal="145" workbookViewId="0">
      <selection activeCell="AK43" sqref="AK43:AM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920</v>
      </c>
      <c r="J3" s="69"/>
      <c r="K3" s="69"/>
      <c r="L3" s="69"/>
      <c r="M3" s="69"/>
      <c r="N3" s="69"/>
      <c r="O3" s="69"/>
      <c r="P3" s="69"/>
      <c r="Q3" s="69"/>
      <c r="R3" s="69"/>
      <c r="S3" s="69"/>
      <c r="V3" s="71" t="s">
        <v>645</v>
      </c>
      <c r="W3" s="69"/>
      <c r="Y3" s="72" t="s">
        <v>921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923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13</v>
      </c>
      <c r="V26" s="46"/>
      <c r="W26" s="81">
        <v>13</v>
      </c>
      <c r="X26" s="47"/>
      <c r="Y26" s="47"/>
      <c r="Z26" s="47"/>
      <c r="AA26" s="46"/>
      <c r="AB26" s="3">
        <v>13</v>
      </c>
      <c r="AC26" s="50">
        <v>13</v>
      </c>
      <c r="AD26" s="47"/>
      <c r="AE26" s="46"/>
      <c r="AF26" s="4">
        <v>13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8.9</v>
      </c>
      <c r="K28" s="46"/>
      <c r="L28" s="81">
        <v>8.8000000000000007</v>
      </c>
      <c r="M28" s="46"/>
      <c r="N28" s="81">
        <v>8.6999999999999993</v>
      </c>
      <c r="O28" s="46"/>
      <c r="P28" s="81">
        <v>8.6</v>
      </c>
      <c r="Q28" s="47"/>
      <c r="R28" s="46"/>
      <c r="S28" s="81">
        <v>8.6999999999999993</v>
      </c>
      <c r="T28" s="46"/>
      <c r="U28" s="81">
        <v>7.8</v>
      </c>
      <c r="V28" s="46"/>
      <c r="W28" s="81">
        <v>7.8</v>
      </c>
      <c r="X28" s="47"/>
      <c r="Y28" s="47"/>
      <c r="Z28" s="47"/>
      <c r="AA28" s="46"/>
      <c r="AB28" s="3">
        <v>7.8</v>
      </c>
      <c r="AC28" s="50">
        <v>7.8</v>
      </c>
      <c r="AD28" s="47"/>
      <c r="AE28" s="46"/>
      <c r="AF28" s="4">
        <v>7.9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0.97399999999999998</v>
      </c>
      <c r="K31" s="46"/>
      <c r="L31" s="83">
        <v>0.97399999999999998</v>
      </c>
      <c r="M31" s="46"/>
      <c r="N31" s="83">
        <v>0.97399999999999998</v>
      </c>
      <c r="O31" s="46"/>
      <c r="P31" s="83">
        <v>0.97399999999999998</v>
      </c>
      <c r="Q31" s="47"/>
      <c r="R31" s="46"/>
      <c r="S31" s="83">
        <v>0.97399999999999998</v>
      </c>
      <c r="T31" s="46"/>
      <c r="U31" s="83">
        <v>0.99099999999999999</v>
      </c>
      <c r="V31" s="46"/>
      <c r="W31" s="83">
        <v>0.99099999999999999</v>
      </c>
      <c r="X31" s="47"/>
      <c r="Y31" s="47"/>
      <c r="Z31" s="47"/>
      <c r="AA31" s="46"/>
      <c r="AB31" s="7">
        <v>0.99099999999999999</v>
      </c>
      <c r="AC31" s="53">
        <v>0.99099999999999999</v>
      </c>
      <c r="AD31" s="47"/>
      <c r="AE31" s="46"/>
      <c r="AF31" s="8">
        <v>0.99099999999999999</v>
      </c>
    </row>
    <row r="32" spans="4:32" ht="13.15" customHeight="1" x14ac:dyDescent="0.25">
      <c r="E32" s="48" t="s">
        <v>329</v>
      </c>
      <c r="F32" s="47"/>
      <c r="G32" s="47"/>
      <c r="H32" s="47"/>
      <c r="I32" s="49"/>
      <c r="J32" s="81">
        <v>5.5</v>
      </c>
      <c r="K32" s="46"/>
      <c r="L32" s="81">
        <v>5.5</v>
      </c>
      <c r="M32" s="46"/>
      <c r="N32" s="81">
        <v>5.5</v>
      </c>
      <c r="O32" s="46"/>
      <c r="P32" s="81">
        <v>5.5</v>
      </c>
      <c r="Q32" s="47"/>
      <c r="R32" s="46"/>
      <c r="S32" s="81">
        <v>5.5</v>
      </c>
      <c r="T32" s="46"/>
      <c r="U32" s="81">
        <v>6.5</v>
      </c>
      <c r="V32" s="46"/>
      <c r="W32" s="81">
        <v>6.5</v>
      </c>
      <c r="X32" s="47"/>
      <c r="Y32" s="47"/>
      <c r="Z32" s="47"/>
      <c r="AA32" s="46"/>
      <c r="AB32" s="3">
        <v>6.5</v>
      </c>
      <c r="AC32" s="50">
        <v>6.5</v>
      </c>
      <c r="AD32" s="47"/>
      <c r="AE32" s="46"/>
      <c r="AF32" s="4">
        <v>6.5</v>
      </c>
    </row>
    <row r="33" spans="5:37" ht="13.15" customHeight="1" x14ac:dyDescent="0.25">
      <c r="E33" s="51" t="s">
        <v>331</v>
      </c>
      <c r="F33" s="47"/>
      <c r="G33" s="47"/>
      <c r="H33" s="47"/>
      <c r="I33" s="49"/>
      <c r="J33" s="82">
        <v>8.3000000000000007</v>
      </c>
      <c r="K33" s="46"/>
      <c r="L33" s="82">
        <v>8.1</v>
      </c>
      <c r="M33" s="46"/>
      <c r="N33" s="82">
        <v>8</v>
      </c>
      <c r="O33" s="46"/>
      <c r="P33" s="82">
        <v>8</v>
      </c>
      <c r="Q33" s="47"/>
      <c r="R33" s="46"/>
      <c r="S33" s="82">
        <v>8</v>
      </c>
      <c r="T33" s="46"/>
      <c r="U33" s="82">
        <v>7.3</v>
      </c>
      <c r="V33" s="46"/>
      <c r="W33" s="82">
        <v>7.3</v>
      </c>
      <c r="X33" s="47"/>
      <c r="Y33" s="47"/>
      <c r="Z33" s="47"/>
      <c r="AA33" s="46"/>
      <c r="AB33" s="9">
        <v>7.3</v>
      </c>
      <c r="AC33" s="52">
        <v>7.4</v>
      </c>
      <c r="AD33" s="47"/>
      <c r="AE33" s="46"/>
      <c r="AF33" s="10">
        <v>7.4</v>
      </c>
    </row>
    <row r="34" spans="5:37" ht="20.25" customHeight="1" x14ac:dyDescent="0.25">
      <c r="E34" s="48" t="s">
        <v>662</v>
      </c>
      <c r="F34" s="47"/>
      <c r="G34" s="47"/>
      <c r="H34" s="47"/>
      <c r="I34" s="49"/>
      <c r="J34" s="80">
        <v>0.4</v>
      </c>
      <c r="K34" s="46"/>
      <c r="L34" s="80">
        <v>0.4</v>
      </c>
      <c r="M34" s="46"/>
      <c r="N34" s="80">
        <v>0.4</v>
      </c>
      <c r="O34" s="46"/>
      <c r="P34" s="80">
        <v>0.4</v>
      </c>
      <c r="Q34" s="47"/>
      <c r="R34" s="46"/>
      <c r="S34" s="80">
        <v>0.4</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7" ht="13.15" customHeight="1" x14ac:dyDescent="0.25">
      <c r="E36" s="48" t="s">
        <v>337</v>
      </c>
      <c r="F36" s="47"/>
      <c r="G36" s="47"/>
      <c r="H36" s="47"/>
      <c r="I36" s="49"/>
      <c r="J36" s="81">
        <v>2.8</v>
      </c>
      <c r="K36" s="46"/>
      <c r="L36" s="81">
        <v>2.6</v>
      </c>
      <c r="M36" s="46"/>
      <c r="N36" s="81">
        <v>2.5</v>
      </c>
      <c r="O36" s="46"/>
      <c r="P36" s="81">
        <v>2.5</v>
      </c>
      <c r="Q36" s="47"/>
      <c r="R36" s="46"/>
      <c r="S36" s="81">
        <v>2.5</v>
      </c>
      <c r="T36" s="46"/>
      <c r="U36" s="81">
        <v>0.8</v>
      </c>
      <c r="V36" s="46"/>
      <c r="W36" s="81">
        <v>0.8</v>
      </c>
      <c r="X36" s="47"/>
      <c r="Y36" s="47"/>
      <c r="Z36" s="47"/>
      <c r="AA36" s="46"/>
      <c r="AB36" s="3">
        <v>0.8</v>
      </c>
      <c r="AC36" s="50">
        <v>0.9</v>
      </c>
      <c r="AD36" s="47"/>
      <c r="AE36" s="46"/>
      <c r="AF36" s="4">
        <v>0.9</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0.7</v>
      </c>
      <c r="K39" s="46"/>
      <c r="L39" s="81">
        <v>0.7</v>
      </c>
      <c r="M39" s="46"/>
      <c r="N39" s="81">
        <v>0.7</v>
      </c>
      <c r="O39" s="46"/>
      <c r="P39" s="81">
        <v>0.7</v>
      </c>
      <c r="Q39" s="47"/>
      <c r="R39" s="46"/>
      <c r="S39" s="81">
        <v>0.7</v>
      </c>
      <c r="T39" s="46"/>
      <c r="U39" s="81">
        <v>0.7</v>
      </c>
      <c r="V39" s="46"/>
      <c r="W39" s="81">
        <v>0.7</v>
      </c>
      <c r="X39" s="47"/>
      <c r="Y39" s="47"/>
      <c r="Z39" s="47"/>
      <c r="AA39" s="46"/>
      <c r="AB39" s="3">
        <v>0.7</v>
      </c>
      <c r="AC39" s="50">
        <v>0.7</v>
      </c>
      <c r="AD39" s="47"/>
      <c r="AE39" s="46"/>
      <c r="AF39" s="4">
        <v>0.7</v>
      </c>
    </row>
    <row r="40" spans="5:37" x14ac:dyDescent="0.25">
      <c r="E40" s="48" t="s">
        <v>346</v>
      </c>
      <c r="F40" s="47"/>
      <c r="G40" s="47"/>
      <c r="H40" s="47"/>
      <c r="I40" s="49"/>
      <c r="J40" s="81">
        <v>2.5</v>
      </c>
      <c r="K40" s="46"/>
      <c r="L40" s="81">
        <v>2.5</v>
      </c>
      <c r="M40" s="46"/>
      <c r="N40" s="81">
        <v>2.5</v>
      </c>
      <c r="O40" s="46"/>
      <c r="P40" s="81">
        <v>2.5</v>
      </c>
      <c r="Q40" s="47"/>
      <c r="R40" s="46"/>
      <c r="S40" s="81">
        <v>2.5</v>
      </c>
      <c r="T40" s="46"/>
      <c r="U40" s="81">
        <v>2.5</v>
      </c>
      <c r="V40" s="46"/>
      <c r="W40" s="81">
        <v>2.5</v>
      </c>
      <c r="X40" s="47"/>
      <c r="Y40" s="47"/>
      <c r="Z40" s="47"/>
      <c r="AA40" s="46"/>
      <c r="AB40" s="3">
        <v>2.5</v>
      </c>
      <c r="AC40" s="50">
        <v>2.5</v>
      </c>
      <c r="AD40" s="47"/>
      <c r="AE40" s="46"/>
      <c r="AF40" s="4">
        <v>2.5</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mQCIbws3xMqFXQcvXwxbaYCUelUp5xwPhzbZCtlXdAytxXXIxqVb/UDdjAa18OziBNdcpvkZxWDNyLbPsa3QQ==" saltValue="fyZwXQ65RMXB46gVO7Xw1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290B6C4-E95D-4A0E-8756-3508F9568B4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CHTW - Chinchilla Town (33/11kV)</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B1:AI51"/>
  <sheetViews>
    <sheetView showGridLines="0" topLeftCell="A28"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926</v>
      </c>
      <c r="I3" s="69"/>
      <c r="J3" s="69"/>
      <c r="K3" s="69"/>
      <c r="L3" s="69"/>
      <c r="M3" s="69"/>
      <c r="N3" s="69"/>
      <c r="O3" s="69"/>
      <c r="P3" s="69"/>
      <c r="Q3" s="69"/>
      <c r="R3" s="69"/>
      <c r="U3" s="71" t="s">
        <v>645</v>
      </c>
      <c r="V3" s="69"/>
      <c r="X3" s="72" t="s">
        <v>927</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670</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928</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929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49.8</v>
      </c>
      <c r="J24" s="46"/>
      <c r="K24" s="81">
        <v>49.8</v>
      </c>
      <c r="L24" s="46"/>
      <c r="M24" s="81">
        <v>49.8</v>
      </c>
      <c r="N24" s="46"/>
      <c r="O24" s="81">
        <v>49.8</v>
      </c>
      <c r="P24" s="47"/>
      <c r="Q24" s="46"/>
      <c r="R24" s="81">
        <v>49.8</v>
      </c>
      <c r="S24" s="46"/>
      <c r="T24" s="81">
        <v>59.8</v>
      </c>
      <c r="U24" s="46"/>
      <c r="V24" s="81">
        <v>59.8</v>
      </c>
      <c r="W24" s="47"/>
      <c r="X24" s="47"/>
      <c r="Y24" s="47"/>
      <c r="Z24" s="46"/>
      <c r="AA24" s="3">
        <v>59.8</v>
      </c>
      <c r="AB24" s="50">
        <v>59.8</v>
      </c>
      <c r="AC24" s="47"/>
      <c r="AD24" s="46"/>
      <c r="AE24" s="4">
        <v>59.8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7.3</v>
      </c>
      <c r="J26" s="46"/>
      <c r="K26" s="81">
        <v>7.3</v>
      </c>
      <c r="L26" s="46"/>
      <c r="M26" s="81">
        <v>7.3</v>
      </c>
      <c r="N26" s="46"/>
      <c r="O26" s="81">
        <v>7.3</v>
      </c>
      <c r="P26" s="47"/>
      <c r="Q26" s="46"/>
      <c r="R26" s="81">
        <v>7.3</v>
      </c>
      <c r="S26" s="46"/>
      <c r="T26" s="81">
        <v>4.5</v>
      </c>
      <c r="U26" s="46"/>
      <c r="V26" s="81">
        <v>4.5</v>
      </c>
      <c r="W26" s="47"/>
      <c r="X26" s="47"/>
      <c r="Y26" s="47"/>
      <c r="Z26" s="46"/>
      <c r="AA26" s="3">
        <v>4.5</v>
      </c>
      <c r="AB26" s="50">
        <v>4.4000000000000004</v>
      </c>
      <c r="AC26" s="47"/>
      <c r="AD26" s="46"/>
      <c r="AE26" s="4">
        <v>4.4000000000000004</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0.99299999999999999</v>
      </c>
      <c r="J29" s="46"/>
      <c r="K29" s="83">
        <v>0.99299999999999999</v>
      </c>
      <c r="L29" s="46"/>
      <c r="M29" s="83">
        <v>0.99299999999999999</v>
      </c>
      <c r="N29" s="46"/>
      <c r="O29" s="83">
        <v>0.99299999999999999</v>
      </c>
      <c r="P29" s="47"/>
      <c r="Q29" s="46"/>
      <c r="R29" s="83">
        <v>0.99299999999999999</v>
      </c>
      <c r="S29" s="46"/>
      <c r="T29" s="83">
        <v>0.998</v>
      </c>
      <c r="U29" s="46"/>
      <c r="V29" s="83">
        <v>0.998</v>
      </c>
      <c r="W29" s="47"/>
      <c r="X29" s="47"/>
      <c r="Y29" s="47"/>
      <c r="Z29" s="46"/>
      <c r="AA29" s="7">
        <v>0.998</v>
      </c>
      <c r="AB29" s="53">
        <v>0.998</v>
      </c>
      <c r="AC29" s="47"/>
      <c r="AD29" s="46"/>
      <c r="AE29" s="8">
        <v>0.998</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7.1</v>
      </c>
      <c r="J31" s="46"/>
      <c r="K31" s="82">
        <v>7.1</v>
      </c>
      <c r="L31" s="46"/>
      <c r="M31" s="82">
        <v>7.1</v>
      </c>
      <c r="N31" s="46"/>
      <c r="O31" s="82">
        <v>7.1</v>
      </c>
      <c r="P31" s="47"/>
      <c r="Q31" s="46"/>
      <c r="R31" s="82">
        <v>7.1</v>
      </c>
      <c r="S31" s="46"/>
      <c r="T31" s="82">
        <v>4.3</v>
      </c>
      <c r="U31" s="46"/>
      <c r="V31" s="82">
        <v>4.3</v>
      </c>
      <c r="W31" s="47"/>
      <c r="X31" s="47"/>
      <c r="Y31" s="47"/>
      <c r="Z31" s="46"/>
      <c r="AA31" s="9">
        <v>4.3</v>
      </c>
      <c r="AB31" s="52">
        <v>4.3</v>
      </c>
      <c r="AC31" s="47"/>
      <c r="AD31" s="46"/>
      <c r="AE31" s="10">
        <v>4.3</v>
      </c>
    </row>
    <row r="32" spans="4:31" ht="20.25" customHeight="1" x14ac:dyDescent="0.25">
      <c r="E32" s="48" t="s">
        <v>662</v>
      </c>
      <c r="F32" s="47"/>
      <c r="G32" s="47"/>
      <c r="H32" s="49"/>
      <c r="I32" s="80">
        <v>0.4</v>
      </c>
      <c r="J32" s="46"/>
      <c r="K32" s="80">
        <v>0.4</v>
      </c>
      <c r="L32" s="46"/>
      <c r="M32" s="80">
        <v>0.4</v>
      </c>
      <c r="N32" s="46"/>
      <c r="O32" s="80">
        <v>0.4</v>
      </c>
      <c r="P32" s="47"/>
      <c r="Q32" s="46"/>
      <c r="R32" s="80">
        <v>0.4</v>
      </c>
      <c r="S32" s="46"/>
      <c r="T32" s="80">
        <v>0.2</v>
      </c>
      <c r="U32" s="46"/>
      <c r="V32" s="80">
        <v>0.2</v>
      </c>
      <c r="W32" s="47"/>
      <c r="X32" s="47"/>
      <c r="Y32" s="47"/>
      <c r="Z32" s="46"/>
      <c r="AA32" s="5">
        <v>0.2</v>
      </c>
      <c r="AB32" s="45">
        <v>0.2</v>
      </c>
      <c r="AC32" s="47"/>
      <c r="AD32" s="46"/>
      <c r="AE32" s="6">
        <v>0.2</v>
      </c>
    </row>
    <row r="33" spans="5:31" ht="20.25" customHeight="1" x14ac:dyDescent="0.25">
      <c r="E33" s="48" t="s">
        <v>663</v>
      </c>
      <c r="F33" s="47"/>
      <c r="G33" s="47"/>
      <c r="H33" s="49"/>
      <c r="I33" s="80" t="s">
        <v>747</v>
      </c>
      <c r="J33" s="46"/>
      <c r="K33" s="80" t="s">
        <v>747</v>
      </c>
      <c r="L33" s="46"/>
      <c r="M33" s="80" t="s">
        <v>747</v>
      </c>
      <c r="N33" s="46"/>
      <c r="O33" s="80" t="s">
        <v>747</v>
      </c>
      <c r="P33" s="47"/>
      <c r="Q33" s="46"/>
      <c r="R33" s="80" t="s">
        <v>747</v>
      </c>
      <c r="S33" s="46"/>
      <c r="T33" s="80" t="s">
        <v>747</v>
      </c>
      <c r="U33" s="46"/>
      <c r="V33" s="80" t="s">
        <v>747</v>
      </c>
      <c r="W33" s="47"/>
      <c r="X33" s="47"/>
      <c r="Y33" s="47"/>
      <c r="Z33" s="46"/>
      <c r="AA33" s="5" t="s">
        <v>747</v>
      </c>
      <c r="AB33" s="45" t="s">
        <v>747</v>
      </c>
      <c r="AC33" s="47"/>
      <c r="AD33" s="46"/>
      <c r="AE33" s="6" t="s">
        <v>747</v>
      </c>
    </row>
    <row r="34" spans="5:31" ht="13.15" customHeight="1" x14ac:dyDescent="0.25">
      <c r="E34" s="48" t="s">
        <v>337</v>
      </c>
      <c r="F34" s="47"/>
      <c r="G34" s="47"/>
      <c r="H34" s="49"/>
      <c r="I34" s="81">
        <v>7.1</v>
      </c>
      <c r="J34" s="46"/>
      <c r="K34" s="81">
        <v>7.1</v>
      </c>
      <c r="L34" s="46"/>
      <c r="M34" s="81">
        <v>7.1</v>
      </c>
      <c r="N34" s="46"/>
      <c r="O34" s="81">
        <v>7.1</v>
      </c>
      <c r="P34" s="47"/>
      <c r="Q34" s="46"/>
      <c r="R34" s="81">
        <v>7.1</v>
      </c>
      <c r="S34" s="46"/>
      <c r="T34" s="81">
        <v>4.3</v>
      </c>
      <c r="U34" s="46"/>
      <c r="V34" s="81">
        <v>4.3</v>
      </c>
      <c r="W34" s="47"/>
      <c r="X34" s="47"/>
      <c r="Y34" s="47"/>
      <c r="Z34" s="46"/>
      <c r="AA34" s="3">
        <v>4.3</v>
      </c>
      <c r="AB34" s="50">
        <v>4.3</v>
      </c>
      <c r="AC34" s="47"/>
      <c r="AD34" s="46"/>
      <c r="AE34" s="4">
        <v>4.3</v>
      </c>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6.8</v>
      </c>
      <c r="J37" s="46"/>
      <c r="K37" s="81">
        <v>6.8</v>
      </c>
      <c r="L37" s="46"/>
      <c r="M37" s="81">
        <v>6.8</v>
      </c>
      <c r="N37" s="46"/>
      <c r="O37" s="81">
        <v>6.8</v>
      </c>
      <c r="P37" s="47"/>
      <c r="Q37" s="46"/>
      <c r="R37" s="81">
        <v>6.8</v>
      </c>
      <c r="S37" s="46"/>
      <c r="T37" s="81">
        <v>6.8</v>
      </c>
      <c r="U37" s="46"/>
      <c r="V37" s="81">
        <v>6.8</v>
      </c>
      <c r="W37" s="47"/>
      <c r="X37" s="47"/>
      <c r="Y37" s="47"/>
      <c r="Z37" s="46"/>
      <c r="AA37" s="3">
        <v>6.8</v>
      </c>
      <c r="AB37" s="50">
        <v>6.8</v>
      </c>
      <c r="AC37" s="47"/>
      <c r="AD37" s="46"/>
      <c r="AE37" s="4">
        <v>6.8</v>
      </c>
    </row>
    <row r="38" spans="5:31" x14ac:dyDescent="0.25">
      <c r="E38" s="48" t="s">
        <v>346</v>
      </c>
      <c r="F38" s="47"/>
      <c r="G38" s="47"/>
      <c r="H38" s="49"/>
      <c r="I38" s="81">
        <v>1.3</v>
      </c>
      <c r="J38" s="46"/>
      <c r="K38" s="81">
        <v>1.3</v>
      </c>
      <c r="L38" s="46"/>
      <c r="M38" s="81">
        <v>1.3</v>
      </c>
      <c r="N38" s="46"/>
      <c r="O38" s="81">
        <v>1.3</v>
      </c>
      <c r="P38" s="47"/>
      <c r="Q38" s="46"/>
      <c r="R38" s="81">
        <v>1.3</v>
      </c>
      <c r="S38" s="46"/>
      <c r="T38" s="81">
        <v>1.3</v>
      </c>
      <c r="U38" s="46"/>
      <c r="V38" s="81">
        <v>1.3</v>
      </c>
      <c r="W38" s="47"/>
      <c r="X38" s="47"/>
      <c r="Y38" s="47"/>
      <c r="Z38" s="46"/>
      <c r="AA38" s="3">
        <v>1.3</v>
      </c>
      <c r="AB38" s="50">
        <v>1.3</v>
      </c>
      <c r="AC38" s="47"/>
      <c r="AD38" s="46"/>
      <c r="AE38" s="4">
        <v>1.3</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30</v>
      </c>
      <c r="J41" s="46"/>
      <c r="K41" s="81">
        <v>30</v>
      </c>
      <c r="L41" s="46"/>
      <c r="M41" s="81">
        <v>30</v>
      </c>
      <c r="N41" s="46"/>
      <c r="O41" s="81">
        <v>30</v>
      </c>
      <c r="P41" s="47"/>
      <c r="Q41" s="46"/>
      <c r="R41" s="81">
        <v>30</v>
      </c>
      <c r="S41" s="46"/>
      <c r="T41" s="81">
        <v>30</v>
      </c>
      <c r="U41" s="46"/>
      <c r="V41" s="81">
        <v>30</v>
      </c>
      <c r="W41" s="47"/>
      <c r="X41" s="47"/>
      <c r="Y41" s="47"/>
      <c r="Z41" s="46"/>
      <c r="AA41" s="3">
        <v>30</v>
      </c>
      <c r="AB41" s="50">
        <v>30</v>
      </c>
      <c r="AC41" s="47"/>
      <c r="AD41" s="46"/>
      <c r="AE41" s="4">
        <v>30</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GgcIwa993enlcuQk1HevVA5VYyM+HCBuw0oAP+tzlUspN+dFo1Rbs9G0ZtnE+ULFEBPZdNY08n+pQCMwf1Ayqg==" saltValue="Qt/4VU1ijZgn++pCouFFp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A99FD6A7-F021-4EB8-9C51-594C1907C3D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CHUM - Chumvale BSP (220/66kV)</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dimension ref="B1:AI51"/>
  <sheetViews>
    <sheetView showGridLines="0" topLeftCell="A28" zoomScale="175" zoomScaleNormal="175" workbookViewId="0">
      <selection activeCell="AE42" sqref="I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930</v>
      </c>
      <c r="I3" s="69"/>
      <c r="J3" s="69"/>
      <c r="K3" s="69"/>
      <c r="L3" s="69"/>
      <c r="M3" s="69"/>
      <c r="N3" s="69"/>
      <c r="O3" s="69"/>
      <c r="P3" s="69"/>
      <c r="Q3" s="69"/>
      <c r="R3" s="69"/>
      <c r="U3" s="71" t="s">
        <v>645</v>
      </c>
      <c r="V3" s="69"/>
      <c r="X3" s="72" t="s">
        <v>931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648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932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933</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934</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80.900000000000006</v>
      </c>
      <c r="J24" s="46"/>
      <c r="K24" s="81">
        <v>80.900000000000006</v>
      </c>
      <c r="L24" s="46"/>
      <c r="M24" s="81">
        <v>80.900000000000006</v>
      </c>
      <c r="N24" s="46"/>
      <c r="O24" s="81">
        <v>80.900000000000006</v>
      </c>
      <c r="P24" s="47"/>
      <c r="Q24" s="46"/>
      <c r="R24" s="81">
        <v>80.900000000000006</v>
      </c>
      <c r="S24" s="46"/>
      <c r="T24" s="81">
        <v>86.9</v>
      </c>
      <c r="U24" s="46"/>
      <c r="V24" s="81">
        <v>86.9</v>
      </c>
      <c r="W24" s="47"/>
      <c r="X24" s="47"/>
      <c r="Y24" s="47"/>
      <c r="Z24" s="46"/>
      <c r="AA24" s="3">
        <v>86.9</v>
      </c>
      <c r="AB24" s="50">
        <v>86.9</v>
      </c>
      <c r="AC24" s="47"/>
      <c r="AD24" s="46"/>
      <c r="AE24" s="4">
        <v>86.9</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22.7</v>
      </c>
      <c r="J26" s="46"/>
      <c r="K26" s="81">
        <v>22.6</v>
      </c>
      <c r="L26" s="46"/>
      <c r="M26" s="81">
        <v>22.6</v>
      </c>
      <c r="N26" s="46"/>
      <c r="O26" s="81">
        <v>22.7</v>
      </c>
      <c r="P26" s="47"/>
      <c r="Q26" s="46"/>
      <c r="R26" s="81">
        <v>22.8</v>
      </c>
      <c r="S26" s="46"/>
      <c r="T26" s="81">
        <v>18.600000000000001</v>
      </c>
      <c r="U26" s="46"/>
      <c r="V26" s="81">
        <v>18.5</v>
      </c>
      <c r="W26" s="47"/>
      <c r="X26" s="47"/>
      <c r="Y26" s="47"/>
      <c r="Z26" s="46"/>
      <c r="AA26" s="3">
        <v>18.5</v>
      </c>
      <c r="AB26" s="50">
        <v>18.5</v>
      </c>
      <c r="AC26" s="47"/>
      <c r="AD26" s="46"/>
      <c r="AE26" s="4">
        <v>18.600000000000001</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0.85199999999999998</v>
      </c>
      <c r="J29" s="46"/>
      <c r="K29" s="83">
        <v>0.85199999999999998</v>
      </c>
      <c r="L29" s="46"/>
      <c r="M29" s="83">
        <v>0.85199999999999998</v>
      </c>
      <c r="N29" s="46"/>
      <c r="O29" s="83">
        <v>0.85199999999999998</v>
      </c>
      <c r="P29" s="47"/>
      <c r="Q29" s="46"/>
      <c r="R29" s="83">
        <v>0.85199999999999998</v>
      </c>
      <c r="S29" s="46"/>
      <c r="T29" s="83">
        <v>0.98799999999999999</v>
      </c>
      <c r="U29" s="46"/>
      <c r="V29" s="83">
        <v>0.98799999999999999</v>
      </c>
      <c r="W29" s="47"/>
      <c r="X29" s="47"/>
      <c r="Y29" s="47"/>
      <c r="Z29" s="46"/>
      <c r="AA29" s="7">
        <v>0.98799999999999999</v>
      </c>
      <c r="AB29" s="53">
        <v>0.98799999999999999</v>
      </c>
      <c r="AC29" s="47"/>
      <c r="AD29" s="46"/>
      <c r="AE29" s="8">
        <v>0.98799999999999999</v>
      </c>
    </row>
    <row r="30" spans="4:31" ht="13.15" customHeight="1" x14ac:dyDescent="0.25">
      <c r="E30" s="48" t="s">
        <v>329</v>
      </c>
      <c r="F30" s="47"/>
      <c r="G30" s="47"/>
      <c r="H30" s="49"/>
      <c r="I30" s="81">
        <v>44.9</v>
      </c>
      <c r="J30" s="46"/>
      <c r="K30" s="81">
        <v>44.9</v>
      </c>
      <c r="L30" s="46"/>
      <c r="M30" s="81">
        <v>44.9</v>
      </c>
      <c r="N30" s="46"/>
      <c r="O30" s="81">
        <v>44.9</v>
      </c>
      <c r="P30" s="47"/>
      <c r="Q30" s="46"/>
      <c r="R30" s="81">
        <v>44.9</v>
      </c>
      <c r="S30" s="46"/>
      <c r="T30" s="81">
        <v>44.9</v>
      </c>
      <c r="U30" s="46"/>
      <c r="V30" s="81">
        <v>44.9</v>
      </c>
      <c r="W30" s="47"/>
      <c r="X30" s="47"/>
      <c r="Y30" s="47"/>
      <c r="Z30" s="46"/>
      <c r="AA30" s="3">
        <v>44.9</v>
      </c>
      <c r="AB30" s="50">
        <v>44.9</v>
      </c>
      <c r="AC30" s="47"/>
      <c r="AD30" s="46"/>
      <c r="AE30" s="4">
        <v>44.9</v>
      </c>
    </row>
    <row r="31" spans="4:31" ht="13.15" customHeight="1" x14ac:dyDescent="0.25">
      <c r="E31" s="51" t="s">
        <v>331</v>
      </c>
      <c r="F31" s="47"/>
      <c r="G31" s="47"/>
      <c r="H31" s="49"/>
      <c r="I31" s="82">
        <v>21.8</v>
      </c>
      <c r="J31" s="46"/>
      <c r="K31" s="82">
        <v>21.7</v>
      </c>
      <c r="L31" s="46"/>
      <c r="M31" s="82">
        <v>21.7</v>
      </c>
      <c r="N31" s="46"/>
      <c r="O31" s="82">
        <v>21.7</v>
      </c>
      <c r="P31" s="47"/>
      <c r="Q31" s="46"/>
      <c r="R31" s="82">
        <v>21.8</v>
      </c>
      <c r="S31" s="46"/>
      <c r="T31" s="82">
        <v>18.100000000000001</v>
      </c>
      <c r="U31" s="46"/>
      <c r="V31" s="82">
        <v>18.100000000000001</v>
      </c>
      <c r="W31" s="47"/>
      <c r="X31" s="47"/>
      <c r="Y31" s="47"/>
      <c r="Z31" s="46"/>
      <c r="AA31" s="9">
        <v>18.100000000000001</v>
      </c>
      <c r="AB31" s="52">
        <v>18.100000000000001</v>
      </c>
      <c r="AC31" s="47"/>
      <c r="AD31" s="46"/>
      <c r="AE31" s="10">
        <v>18.100000000000001</v>
      </c>
    </row>
    <row r="32" spans="4:31" ht="20.25" customHeight="1" x14ac:dyDescent="0.25">
      <c r="E32" s="48" t="s">
        <v>662</v>
      </c>
      <c r="F32" s="47"/>
      <c r="G32" s="47"/>
      <c r="H32" s="49"/>
      <c r="I32" s="80">
        <v>1.1000000000000001</v>
      </c>
      <c r="J32" s="46"/>
      <c r="K32" s="80">
        <v>1.1000000000000001</v>
      </c>
      <c r="L32" s="46"/>
      <c r="M32" s="80">
        <v>1.1000000000000001</v>
      </c>
      <c r="N32" s="46"/>
      <c r="O32" s="80">
        <v>1.1000000000000001</v>
      </c>
      <c r="P32" s="47"/>
      <c r="Q32" s="46"/>
      <c r="R32" s="80">
        <v>1.1000000000000001</v>
      </c>
      <c r="S32" s="46"/>
      <c r="T32" s="80">
        <v>0.9</v>
      </c>
      <c r="U32" s="46"/>
      <c r="V32" s="80">
        <v>0.9</v>
      </c>
      <c r="W32" s="47"/>
      <c r="X32" s="47"/>
      <c r="Y32" s="47"/>
      <c r="Z32" s="46"/>
      <c r="AA32" s="5">
        <v>0.9</v>
      </c>
      <c r="AB32" s="45">
        <v>0.9</v>
      </c>
      <c r="AC32" s="47"/>
      <c r="AD32" s="46"/>
      <c r="AE32" s="6">
        <v>0.9</v>
      </c>
    </row>
    <row r="33" spans="5:31" ht="20.25" customHeight="1" x14ac:dyDescent="0.25">
      <c r="E33" s="48" t="s">
        <v>663</v>
      </c>
      <c r="F33" s="47"/>
      <c r="G33" s="47"/>
      <c r="H33" s="49"/>
      <c r="I33" s="80" t="s">
        <v>864</v>
      </c>
      <c r="J33" s="46"/>
      <c r="K33" s="80" t="s">
        <v>864</v>
      </c>
      <c r="L33" s="46"/>
      <c r="M33" s="80" t="s">
        <v>864</v>
      </c>
      <c r="N33" s="46"/>
      <c r="O33" s="80" t="s">
        <v>864</v>
      </c>
      <c r="P33" s="47"/>
      <c r="Q33" s="46"/>
      <c r="R33" s="80" t="s">
        <v>864</v>
      </c>
      <c r="S33" s="46"/>
      <c r="T33" s="80" t="s">
        <v>864</v>
      </c>
      <c r="U33" s="46"/>
      <c r="V33" s="80" t="s">
        <v>864</v>
      </c>
      <c r="W33" s="47"/>
      <c r="X33" s="47"/>
      <c r="Y33" s="47"/>
      <c r="Z33" s="46"/>
      <c r="AA33" s="5" t="s">
        <v>864</v>
      </c>
      <c r="AB33" s="45" t="s">
        <v>864</v>
      </c>
      <c r="AC33" s="47"/>
      <c r="AD33" s="46"/>
      <c r="AE33" s="6" t="s">
        <v>864</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c r="J41" s="46"/>
      <c r="K41" s="81"/>
      <c r="L41" s="46"/>
      <c r="M41" s="81"/>
      <c r="N41" s="46"/>
      <c r="O41" s="81"/>
      <c r="P41" s="47"/>
      <c r="Q41" s="46"/>
      <c r="R41" s="81"/>
      <c r="S41" s="46"/>
      <c r="T41" s="81"/>
      <c r="U41" s="46"/>
      <c r="V41" s="81"/>
      <c r="W41" s="47"/>
      <c r="X41" s="47"/>
      <c r="Y41" s="47"/>
      <c r="Z41" s="46"/>
      <c r="AA41" s="3"/>
      <c r="AB41" s="50"/>
      <c r="AC41" s="47"/>
      <c r="AD41" s="46"/>
      <c r="AE41" s="4"/>
    </row>
    <row r="42" spans="5:31" ht="20.100000000000001" customHeight="1" x14ac:dyDescent="0.25">
      <c r="E42" s="48" t="s">
        <v>310</v>
      </c>
      <c r="F42" s="47"/>
      <c r="G42" s="47"/>
      <c r="H42" s="49"/>
      <c r="I42" s="81"/>
      <c r="J42" s="46"/>
      <c r="K42" s="81"/>
      <c r="L42" s="46"/>
      <c r="M42" s="81"/>
      <c r="N42" s="46"/>
      <c r="O42" s="81"/>
      <c r="P42" s="47"/>
      <c r="Q42" s="46"/>
      <c r="R42" s="81"/>
      <c r="S42" s="46"/>
      <c r="T42" s="81"/>
      <c r="U42" s="46"/>
      <c r="V42" s="81"/>
      <c r="W42" s="47"/>
      <c r="X42" s="47"/>
      <c r="Y42" s="47"/>
      <c r="Z42" s="46"/>
      <c r="AA42" s="3"/>
      <c r="AB42" s="50"/>
      <c r="AC42" s="47"/>
      <c r="AD42" s="46"/>
      <c r="AE42" s="4"/>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N59mSLKPYDrBsmGCRiSL9Yl6BC7ikClIgkFV5knP0q4ctsp8WRk3I/RHOnT7nFWP4iGYavd3QdAXsaQO3DAaAQ==" saltValue="/kan09Uv6PJt7+hWpDI0VQ=="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A43C5D43-EEAD-4F6D-88FE-C6ABD421062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CLBS - Clermont BSP (132/66kV)</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935</v>
      </c>
      <c r="J3" s="69"/>
      <c r="K3" s="69"/>
      <c r="L3" s="69"/>
      <c r="M3" s="69"/>
      <c r="N3" s="69"/>
      <c r="O3" s="69"/>
      <c r="P3" s="69"/>
      <c r="Q3" s="69"/>
      <c r="R3" s="69"/>
      <c r="S3" s="69"/>
      <c r="V3" s="71" t="s">
        <v>645</v>
      </c>
      <c r="W3" s="69"/>
      <c r="Y3" s="72" t="s">
        <v>936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937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938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22</v>
      </c>
      <c r="K26" s="46"/>
      <c r="L26" s="81">
        <v>22</v>
      </c>
      <c r="M26" s="46"/>
      <c r="N26" s="81">
        <v>22</v>
      </c>
      <c r="O26" s="46"/>
      <c r="P26" s="81">
        <v>22</v>
      </c>
      <c r="Q26" s="47"/>
      <c r="R26" s="46"/>
      <c r="S26" s="81">
        <v>22</v>
      </c>
      <c r="T26" s="46"/>
      <c r="U26" s="81">
        <v>22</v>
      </c>
      <c r="V26" s="46"/>
      <c r="W26" s="81">
        <v>22</v>
      </c>
      <c r="X26" s="47"/>
      <c r="Y26" s="47"/>
      <c r="Z26" s="47"/>
      <c r="AA26" s="46"/>
      <c r="AB26" s="3">
        <v>22</v>
      </c>
      <c r="AC26" s="50">
        <v>22</v>
      </c>
      <c r="AD26" s="47"/>
      <c r="AE26" s="46"/>
      <c r="AF26" s="4">
        <v>22</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10.4</v>
      </c>
      <c r="K28" s="46"/>
      <c r="L28" s="81">
        <v>10.4</v>
      </c>
      <c r="M28" s="46"/>
      <c r="N28" s="81">
        <v>10.3</v>
      </c>
      <c r="O28" s="46"/>
      <c r="P28" s="81">
        <v>10.4</v>
      </c>
      <c r="Q28" s="47"/>
      <c r="R28" s="46"/>
      <c r="S28" s="81">
        <v>10.5</v>
      </c>
      <c r="T28" s="46"/>
      <c r="U28" s="81">
        <v>7.8</v>
      </c>
      <c r="V28" s="46"/>
      <c r="W28" s="81">
        <v>7.8</v>
      </c>
      <c r="X28" s="47"/>
      <c r="Y28" s="47"/>
      <c r="Z28" s="47"/>
      <c r="AA28" s="46"/>
      <c r="AB28" s="3">
        <v>7.8</v>
      </c>
      <c r="AC28" s="50">
        <v>7.8</v>
      </c>
      <c r="AD28" s="47"/>
      <c r="AE28" s="46"/>
      <c r="AF28" s="4">
        <v>7.8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11.5</v>
      </c>
      <c r="K32" s="46"/>
      <c r="L32" s="81">
        <v>11.5</v>
      </c>
      <c r="M32" s="46"/>
      <c r="N32" s="81">
        <v>11.5</v>
      </c>
      <c r="O32" s="46"/>
      <c r="P32" s="81">
        <v>11.5</v>
      </c>
      <c r="Q32" s="47"/>
      <c r="R32" s="46"/>
      <c r="S32" s="81">
        <v>11.5</v>
      </c>
      <c r="T32" s="46"/>
      <c r="U32" s="81">
        <v>13</v>
      </c>
      <c r="V32" s="46"/>
      <c r="W32" s="81">
        <v>13</v>
      </c>
      <c r="X32" s="47"/>
      <c r="Y32" s="47"/>
      <c r="Z32" s="47"/>
      <c r="AA32" s="46"/>
      <c r="AB32" s="3">
        <v>13</v>
      </c>
      <c r="AC32" s="50">
        <v>13</v>
      </c>
      <c r="AD32" s="47"/>
      <c r="AE32" s="46"/>
      <c r="AF32" s="4">
        <v>13</v>
      </c>
    </row>
    <row r="33" spans="5:32" ht="13.15" customHeight="1" x14ac:dyDescent="0.25">
      <c r="E33" s="51" t="s">
        <v>331</v>
      </c>
      <c r="F33" s="47"/>
      <c r="G33" s="47"/>
      <c r="H33" s="47"/>
      <c r="I33" s="49"/>
      <c r="J33" s="82">
        <v>9.8000000000000007</v>
      </c>
      <c r="K33" s="46"/>
      <c r="L33" s="82">
        <v>9.6999999999999993</v>
      </c>
      <c r="M33" s="46"/>
      <c r="N33" s="82">
        <v>9.6999999999999993</v>
      </c>
      <c r="O33" s="46"/>
      <c r="P33" s="82">
        <v>9.6999999999999993</v>
      </c>
      <c r="Q33" s="47"/>
      <c r="R33" s="46"/>
      <c r="S33" s="82">
        <v>9.9</v>
      </c>
      <c r="T33" s="46"/>
      <c r="U33" s="82">
        <v>7.6</v>
      </c>
      <c r="V33" s="46"/>
      <c r="W33" s="82">
        <v>7.6</v>
      </c>
      <c r="X33" s="47"/>
      <c r="Y33" s="47"/>
      <c r="Z33" s="47"/>
      <c r="AA33" s="46"/>
      <c r="AB33" s="9">
        <v>7.5</v>
      </c>
      <c r="AC33" s="52">
        <v>7.6</v>
      </c>
      <c r="AD33" s="47"/>
      <c r="AE33" s="46"/>
      <c r="AF33" s="10">
        <v>7.6</v>
      </c>
    </row>
    <row r="34" spans="5:32" ht="20.25" customHeight="1" x14ac:dyDescent="0.25">
      <c r="E34" s="48" t="s">
        <v>662</v>
      </c>
      <c r="F34" s="47"/>
      <c r="G34" s="47"/>
      <c r="H34" s="47"/>
      <c r="I34" s="49"/>
      <c r="J34" s="80">
        <v>0.5</v>
      </c>
      <c r="K34" s="46"/>
      <c r="L34" s="80">
        <v>0.5</v>
      </c>
      <c r="M34" s="46"/>
      <c r="N34" s="80">
        <v>0.5</v>
      </c>
      <c r="O34" s="46"/>
      <c r="P34" s="80">
        <v>0.5</v>
      </c>
      <c r="Q34" s="47"/>
      <c r="R34" s="46"/>
      <c r="S34" s="80">
        <v>0.5</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858</v>
      </c>
      <c r="K35" s="46"/>
      <c r="L35" s="80" t="s">
        <v>858</v>
      </c>
      <c r="M35" s="46"/>
      <c r="N35" s="80" t="s">
        <v>858</v>
      </c>
      <c r="O35" s="46"/>
      <c r="P35" s="80" t="s">
        <v>858</v>
      </c>
      <c r="Q35" s="47"/>
      <c r="R35" s="46"/>
      <c r="S35" s="80" t="s">
        <v>858</v>
      </c>
      <c r="T35" s="46"/>
      <c r="U35" s="80" t="s">
        <v>858</v>
      </c>
      <c r="V35" s="46"/>
      <c r="W35" s="80" t="s">
        <v>858</v>
      </c>
      <c r="X35" s="47"/>
      <c r="Y35" s="47"/>
      <c r="Z35" s="47"/>
      <c r="AA35" s="46"/>
      <c r="AB35" s="5" t="s">
        <v>858</v>
      </c>
      <c r="AC35" s="45" t="s">
        <v>858</v>
      </c>
      <c r="AD35" s="47"/>
      <c r="AE35" s="46"/>
      <c r="AF35" s="6" t="s">
        <v>858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0.2</v>
      </c>
      <c r="K40" s="46"/>
      <c r="L40" s="81">
        <v>0.2</v>
      </c>
      <c r="M40" s="46"/>
      <c r="N40" s="81">
        <v>0.2</v>
      </c>
      <c r="O40" s="46"/>
      <c r="P40" s="81">
        <v>0.2</v>
      </c>
      <c r="Q40" s="47"/>
      <c r="R40" s="46"/>
      <c r="S40" s="81">
        <v>0.2</v>
      </c>
      <c r="T40" s="46"/>
      <c r="U40" s="81">
        <v>0.2</v>
      </c>
      <c r="V40" s="46"/>
      <c r="W40" s="81">
        <v>0.2</v>
      </c>
      <c r="X40" s="47"/>
      <c r="Y40" s="47"/>
      <c r="Z40" s="47"/>
      <c r="AA40" s="46"/>
      <c r="AB40" s="3">
        <v>0.2</v>
      </c>
      <c r="AC40" s="50">
        <v>0.2</v>
      </c>
      <c r="AD40" s="47"/>
      <c r="AE40" s="46"/>
      <c r="AF40" s="4">
        <v>0.2</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snp/BFnGTqTnvhh4QnOLcXckq1SAx9y2lJFHYjbM3czLxK4sYYIB2MDIlGYe+lkSaOXZkv2GvDZ3gE06dOuhcw==" saltValue="RuyvT9UfdztqsCz5rwz3k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7CECB94-4AC3-4DFD-9EED-9637F8E344C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CLER - Clermont (66/22kV)</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J53"/>
  <sheetViews>
    <sheetView showGridLines="0" topLeftCell="A31"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940</v>
      </c>
      <c r="J3" s="69"/>
      <c r="K3" s="69"/>
      <c r="L3" s="69"/>
      <c r="M3" s="69"/>
      <c r="N3" s="69"/>
      <c r="O3" s="69"/>
      <c r="P3" s="69"/>
      <c r="Q3" s="69"/>
      <c r="R3" s="69"/>
      <c r="S3" s="69"/>
      <c r="V3" s="71" t="s">
        <v>645</v>
      </c>
      <c r="W3" s="69"/>
      <c r="Y3" s="72" t="s">
        <v>941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942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943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v>
      </c>
      <c r="K26" s="46"/>
      <c r="L26" s="81">
        <v>8</v>
      </c>
      <c r="M26" s="46"/>
      <c r="N26" s="81">
        <v>8</v>
      </c>
      <c r="O26" s="46"/>
      <c r="P26" s="81">
        <v>8</v>
      </c>
      <c r="Q26" s="47"/>
      <c r="R26" s="46"/>
      <c r="S26" s="81">
        <v>8</v>
      </c>
      <c r="T26" s="46"/>
      <c r="U26" s="81">
        <v>8.6999999999999993</v>
      </c>
      <c r="V26" s="46"/>
      <c r="W26" s="81">
        <v>8.6999999999999993</v>
      </c>
      <c r="X26" s="47"/>
      <c r="Y26" s="47"/>
      <c r="Z26" s="47"/>
      <c r="AA26" s="46"/>
      <c r="AB26" s="3">
        <v>8.6999999999999993</v>
      </c>
      <c r="AC26" s="50">
        <v>8.6999999999999993</v>
      </c>
      <c r="AD26" s="47"/>
      <c r="AE26" s="46"/>
      <c r="AF26" s="4">
        <v>8.6999999999999993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v>
      </c>
      <c r="K28" s="46"/>
      <c r="L28" s="81">
        <v>4.5</v>
      </c>
      <c r="M28" s="46"/>
      <c r="N28" s="81">
        <v>4.8</v>
      </c>
      <c r="O28" s="46"/>
      <c r="P28" s="81">
        <v>4.8</v>
      </c>
      <c r="Q28" s="47"/>
      <c r="R28" s="46"/>
      <c r="S28" s="81">
        <v>4.8</v>
      </c>
      <c r="T28" s="46"/>
      <c r="U28" s="81">
        <v>3.7</v>
      </c>
      <c r="V28" s="46"/>
      <c r="W28" s="81">
        <v>3.9</v>
      </c>
      <c r="X28" s="47"/>
      <c r="Y28" s="47"/>
      <c r="Z28" s="47"/>
      <c r="AA28" s="46"/>
      <c r="AB28" s="3">
        <v>4.4000000000000004</v>
      </c>
      <c r="AC28" s="50">
        <v>4.7</v>
      </c>
      <c r="AD28" s="47"/>
      <c r="AE28" s="46"/>
      <c r="AF28" s="4">
        <v>4.7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0.997</v>
      </c>
      <c r="K31" s="46"/>
      <c r="L31" s="83">
        <v>0.997</v>
      </c>
      <c r="M31" s="46"/>
      <c r="N31" s="83">
        <v>0.997</v>
      </c>
      <c r="O31" s="46"/>
      <c r="P31" s="83">
        <v>0.997</v>
      </c>
      <c r="Q31" s="47"/>
      <c r="R31" s="46"/>
      <c r="S31" s="83">
        <v>0.997</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4.4000000000000004</v>
      </c>
      <c r="K32" s="46"/>
      <c r="L32" s="81">
        <v>4.4000000000000004</v>
      </c>
      <c r="M32" s="46"/>
      <c r="N32" s="81">
        <v>4.4000000000000004</v>
      </c>
      <c r="O32" s="46"/>
      <c r="P32" s="81">
        <v>4.4000000000000004</v>
      </c>
      <c r="Q32" s="47"/>
      <c r="R32" s="46"/>
      <c r="S32" s="81">
        <v>4.4000000000000004</v>
      </c>
      <c r="T32" s="46"/>
      <c r="U32" s="81">
        <v>4.5</v>
      </c>
      <c r="V32" s="46"/>
      <c r="W32" s="81">
        <v>4.5</v>
      </c>
      <c r="X32" s="47"/>
      <c r="Y32" s="47"/>
      <c r="Z32" s="47"/>
      <c r="AA32" s="46"/>
      <c r="AB32" s="3">
        <v>4.5</v>
      </c>
      <c r="AC32" s="50">
        <v>4.5</v>
      </c>
      <c r="AD32" s="47"/>
      <c r="AE32" s="46"/>
      <c r="AF32" s="4">
        <v>4.5</v>
      </c>
    </row>
    <row r="33" spans="5:32" ht="13.15" customHeight="1" x14ac:dyDescent="0.25">
      <c r="E33" s="51" t="s">
        <v>331</v>
      </c>
      <c r="F33" s="47"/>
      <c r="G33" s="47"/>
      <c r="H33" s="47"/>
      <c r="I33" s="49"/>
      <c r="J33" s="82">
        <v>3.6</v>
      </c>
      <c r="K33" s="46"/>
      <c r="L33" s="82">
        <v>4.2</v>
      </c>
      <c r="M33" s="46"/>
      <c r="N33" s="82">
        <v>4.5</v>
      </c>
      <c r="O33" s="46"/>
      <c r="P33" s="82">
        <v>4.5</v>
      </c>
      <c r="Q33" s="47"/>
      <c r="R33" s="46"/>
      <c r="S33" s="82">
        <v>4.5</v>
      </c>
      <c r="T33" s="46"/>
      <c r="U33" s="82">
        <v>3.6</v>
      </c>
      <c r="V33" s="46"/>
      <c r="W33" s="82">
        <v>3.8</v>
      </c>
      <c r="X33" s="47"/>
      <c r="Y33" s="47"/>
      <c r="Z33" s="47"/>
      <c r="AA33" s="46"/>
      <c r="AB33" s="9">
        <v>4.3</v>
      </c>
      <c r="AC33" s="52">
        <v>4.5</v>
      </c>
      <c r="AD33" s="47"/>
      <c r="AE33" s="46"/>
      <c r="AF33" s="10">
        <v>4.5</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1">
        <v>0.1</v>
      </c>
      <c r="O36" s="46"/>
      <c r="P36" s="81">
        <v>0.1</v>
      </c>
      <c r="Q36" s="47"/>
      <c r="R36" s="46"/>
      <c r="S36" s="81">
        <v>0.1</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SJCneElulTQRU2T2NmWVDXABZ4GL5v5Udgk8sJ9Ihpp0ZggRnJoSaBIh+z+MxnwVySQvlvihhV+uXtjijjJmw==" saltValue="zakcJOvMlHY0V+wQ97zyd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45B834C-57F5-4BEE-9DD6-311B2210087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CLIF - Clifton (33/11kV)</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K53"/>
  <sheetViews>
    <sheetView showGridLines="0" topLeftCell="A31" zoomScale="145" zoomScaleNormal="145"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944</v>
      </c>
      <c r="J3" s="69"/>
      <c r="K3" s="69"/>
      <c r="L3" s="69"/>
      <c r="M3" s="69"/>
      <c r="N3" s="69"/>
      <c r="O3" s="69"/>
      <c r="P3" s="69"/>
      <c r="Q3" s="69"/>
      <c r="R3" s="69"/>
      <c r="S3" s="69"/>
      <c r="V3" s="71" t="s">
        <v>645</v>
      </c>
      <c r="W3" s="69"/>
      <c r="Y3" s="72" t="s">
        <v>945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946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947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948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70.400000000000006</v>
      </c>
      <c r="K26" s="46"/>
      <c r="L26" s="81">
        <v>70.400000000000006</v>
      </c>
      <c r="M26" s="46"/>
      <c r="N26" s="81">
        <v>70.400000000000006</v>
      </c>
      <c r="O26" s="46"/>
      <c r="P26" s="81">
        <v>70.400000000000006</v>
      </c>
      <c r="Q26" s="47"/>
      <c r="R26" s="46"/>
      <c r="S26" s="81">
        <v>70.400000000000006</v>
      </c>
      <c r="T26" s="46"/>
      <c r="U26" s="81">
        <v>74.8</v>
      </c>
      <c r="V26" s="46"/>
      <c r="W26" s="81">
        <v>74.8</v>
      </c>
      <c r="X26" s="47"/>
      <c r="Y26" s="47"/>
      <c r="Z26" s="47"/>
      <c r="AA26" s="46"/>
      <c r="AB26" s="3">
        <v>74.8</v>
      </c>
      <c r="AC26" s="50">
        <v>74.8</v>
      </c>
      <c r="AD26" s="47"/>
      <c r="AE26" s="46"/>
      <c r="AF26" s="4">
        <v>74.8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16.5</v>
      </c>
      <c r="K28" s="46"/>
      <c r="L28" s="81">
        <v>16</v>
      </c>
      <c r="M28" s="46"/>
      <c r="N28" s="81">
        <v>15.7</v>
      </c>
      <c r="O28" s="46"/>
      <c r="P28" s="81">
        <v>15.5</v>
      </c>
      <c r="Q28" s="47"/>
      <c r="R28" s="46"/>
      <c r="S28" s="81">
        <v>15.5</v>
      </c>
      <c r="T28" s="46"/>
      <c r="U28" s="81">
        <v>10.9</v>
      </c>
      <c r="V28" s="46"/>
      <c r="W28" s="81">
        <v>10.9</v>
      </c>
      <c r="X28" s="47"/>
      <c r="Y28" s="47"/>
      <c r="Z28" s="47"/>
      <c r="AA28" s="46"/>
      <c r="AB28" s="3">
        <v>10.9</v>
      </c>
      <c r="AC28" s="50">
        <v>10.9</v>
      </c>
      <c r="AD28" s="47"/>
      <c r="AE28" s="46"/>
      <c r="AF28" s="4">
        <v>10.9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0.95199999999999996</v>
      </c>
      <c r="K31" s="46"/>
      <c r="L31" s="83">
        <v>0.95199999999999996</v>
      </c>
      <c r="M31" s="46"/>
      <c r="N31" s="83">
        <v>0.95199999999999996</v>
      </c>
      <c r="O31" s="46"/>
      <c r="P31" s="83">
        <v>0.95199999999999996</v>
      </c>
      <c r="Q31" s="47"/>
      <c r="R31" s="46"/>
      <c r="S31" s="83">
        <v>0.95199999999999996</v>
      </c>
      <c r="T31" s="46"/>
      <c r="U31" s="83">
        <v>0.98299999999999998</v>
      </c>
      <c r="V31" s="46"/>
      <c r="W31" s="83">
        <v>0.98299999999999998</v>
      </c>
      <c r="X31" s="47"/>
      <c r="Y31" s="47"/>
      <c r="Z31" s="47"/>
      <c r="AA31" s="46"/>
      <c r="AB31" s="7">
        <v>0.98299999999999998</v>
      </c>
      <c r="AC31" s="53">
        <v>0.98299999999999998</v>
      </c>
      <c r="AD31" s="47"/>
      <c r="AE31" s="46"/>
      <c r="AF31" s="8">
        <v>0.98299999999999998</v>
      </c>
    </row>
    <row r="32" spans="4:32" ht="13.15" customHeight="1" x14ac:dyDescent="0.25">
      <c r="E32" s="48" t="s">
        <v>329</v>
      </c>
      <c r="F32" s="47"/>
      <c r="G32" s="47"/>
      <c r="H32" s="47"/>
      <c r="I32" s="49"/>
      <c r="J32" s="81">
        <v>37.4</v>
      </c>
      <c r="K32" s="46"/>
      <c r="L32" s="81">
        <v>37.4</v>
      </c>
      <c r="M32" s="46"/>
      <c r="N32" s="81">
        <v>37.4</v>
      </c>
      <c r="O32" s="46"/>
      <c r="P32" s="81">
        <v>37.4</v>
      </c>
      <c r="Q32" s="47"/>
      <c r="R32" s="46"/>
      <c r="S32" s="81">
        <v>37.4</v>
      </c>
      <c r="T32" s="46"/>
      <c r="U32" s="81">
        <v>37.4</v>
      </c>
      <c r="V32" s="46"/>
      <c r="W32" s="81">
        <v>37.4</v>
      </c>
      <c r="X32" s="47"/>
      <c r="Y32" s="47"/>
      <c r="Z32" s="47"/>
      <c r="AA32" s="46"/>
      <c r="AB32" s="3">
        <v>37.4</v>
      </c>
      <c r="AC32" s="50">
        <v>37.4</v>
      </c>
      <c r="AD32" s="47"/>
      <c r="AE32" s="46"/>
      <c r="AF32" s="4">
        <v>37.4</v>
      </c>
    </row>
    <row r="33" spans="5:37" ht="13.15" customHeight="1" x14ac:dyDescent="0.25">
      <c r="E33" s="51" t="s">
        <v>331</v>
      </c>
      <c r="F33" s="47"/>
      <c r="G33" s="47"/>
      <c r="H33" s="47"/>
      <c r="I33" s="49"/>
      <c r="J33" s="82">
        <v>15.6</v>
      </c>
      <c r="K33" s="46"/>
      <c r="L33" s="82">
        <v>15.2</v>
      </c>
      <c r="M33" s="46"/>
      <c r="N33" s="82">
        <v>14.9</v>
      </c>
      <c r="O33" s="46"/>
      <c r="P33" s="82">
        <v>14.7</v>
      </c>
      <c r="Q33" s="47"/>
      <c r="R33" s="46"/>
      <c r="S33" s="82">
        <v>14.7</v>
      </c>
      <c r="T33" s="46"/>
      <c r="U33" s="82">
        <v>10.6</v>
      </c>
      <c r="V33" s="46"/>
      <c r="W33" s="82">
        <v>10.6</v>
      </c>
      <c r="X33" s="47"/>
      <c r="Y33" s="47"/>
      <c r="Z33" s="47"/>
      <c r="AA33" s="46"/>
      <c r="AB33" s="9">
        <v>10.6</v>
      </c>
      <c r="AC33" s="52">
        <v>10.6</v>
      </c>
      <c r="AD33" s="47"/>
      <c r="AE33" s="46"/>
      <c r="AF33" s="10">
        <v>10.6</v>
      </c>
    </row>
    <row r="34" spans="5:37" ht="20.25" customHeight="1" x14ac:dyDescent="0.25">
      <c r="E34" s="48" t="s">
        <v>662</v>
      </c>
      <c r="F34" s="47"/>
      <c r="G34" s="47"/>
      <c r="H34" s="47"/>
      <c r="I34" s="49"/>
      <c r="J34" s="80">
        <v>0.8</v>
      </c>
      <c r="K34" s="46"/>
      <c r="L34" s="80">
        <v>0.8</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7" ht="20.25" customHeight="1" x14ac:dyDescent="0.25">
      <c r="E35" s="48" t="s">
        <v>663</v>
      </c>
      <c r="F35" s="47"/>
      <c r="G35" s="47"/>
      <c r="H35" s="47"/>
      <c r="I35" s="49"/>
      <c r="J35" s="80" t="s">
        <v>949</v>
      </c>
      <c r="K35" s="46"/>
      <c r="L35" s="80" t="s">
        <v>949</v>
      </c>
      <c r="M35" s="46"/>
      <c r="N35" s="80" t="s">
        <v>949</v>
      </c>
      <c r="O35" s="46"/>
      <c r="P35" s="80" t="s">
        <v>949</v>
      </c>
      <c r="Q35" s="47"/>
      <c r="R35" s="46"/>
      <c r="S35" s="80" t="s">
        <v>949</v>
      </c>
      <c r="T35" s="46"/>
      <c r="U35" s="80" t="s">
        <v>949</v>
      </c>
      <c r="V35" s="46"/>
      <c r="W35" s="80" t="s">
        <v>949</v>
      </c>
      <c r="X35" s="47"/>
      <c r="Y35" s="47"/>
      <c r="Z35" s="47"/>
      <c r="AA35" s="46"/>
      <c r="AB35" s="5" t="s">
        <v>949</v>
      </c>
      <c r="AC35" s="45" t="s">
        <v>949</v>
      </c>
      <c r="AD35" s="47"/>
      <c r="AE35" s="46"/>
      <c r="AF35" s="6" t="s">
        <v>949</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3</v>
      </c>
      <c r="K39" s="46"/>
      <c r="L39" s="81">
        <v>3</v>
      </c>
      <c r="M39" s="46"/>
      <c r="N39" s="81">
        <v>3</v>
      </c>
      <c r="O39" s="46"/>
      <c r="P39" s="81">
        <v>3</v>
      </c>
      <c r="Q39" s="47"/>
      <c r="R39" s="46"/>
      <c r="S39" s="81">
        <v>3</v>
      </c>
      <c r="T39" s="46"/>
      <c r="U39" s="81">
        <v>3</v>
      </c>
      <c r="V39" s="46"/>
      <c r="W39" s="81">
        <v>3</v>
      </c>
      <c r="X39" s="47"/>
      <c r="Y39" s="47"/>
      <c r="Z39" s="47"/>
      <c r="AA39" s="46"/>
      <c r="AB39" s="3">
        <v>3</v>
      </c>
      <c r="AC39" s="50">
        <v>3</v>
      </c>
      <c r="AD39" s="47"/>
      <c r="AE39" s="46"/>
      <c r="AF39" s="4">
        <v>3</v>
      </c>
    </row>
    <row r="40" spans="5:37" x14ac:dyDescent="0.25">
      <c r="E40" s="48" t="s">
        <v>346</v>
      </c>
      <c r="F40" s="47"/>
      <c r="G40" s="47"/>
      <c r="H40" s="47"/>
      <c r="I40" s="49"/>
      <c r="J40" s="81">
        <v>4</v>
      </c>
      <c r="K40" s="46"/>
      <c r="L40" s="81">
        <v>4</v>
      </c>
      <c r="M40" s="46"/>
      <c r="N40" s="81">
        <v>4</v>
      </c>
      <c r="O40" s="46"/>
      <c r="P40" s="81">
        <v>4</v>
      </c>
      <c r="Q40" s="47"/>
      <c r="R40" s="46"/>
      <c r="S40" s="81">
        <v>4</v>
      </c>
      <c r="T40" s="46"/>
      <c r="U40" s="81">
        <v>4</v>
      </c>
      <c r="V40" s="46"/>
      <c r="W40" s="81">
        <v>4</v>
      </c>
      <c r="X40" s="47"/>
      <c r="Y40" s="47"/>
      <c r="Z40" s="47"/>
      <c r="AA40" s="46"/>
      <c r="AB40" s="3">
        <v>4</v>
      </c>
      <c r="AC40" s="50">
        <v>4</v>
      </c>
      <c r="AD40" s="47"/>
      <c r="AE40" s="46"/>
      <c r="AF40" s="4">
        <v>4</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c r="AK43" s="22"/>
    </row>
    <row r="44" spans="5:37"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FH9B8KL8h6ZKQ++MKTztGwqcS9itttUJNvNy89a0YsLDb5nG7zzJDDSKkrMyn9DBS4Rh8yzAnhcjkSjYm7g5Q==" saltValue="hTcm1y96htQHgbvGVUnJe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2FECD65-0A12-421E-9AEF-7A612821212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CLIN - Clinton (66/11kV)</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AJ53"/>
  <sheetViews>
    <sheetView showGridLines="0" topLeftCell="A25"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950</v>
      </c>
      <c r="J3" s="69"/>
      <c r="K3" s="69"/>
      <c r="L3" s="69"/>
      <c r="M3" s="69"/>
      <c r="N3" s="69"/>
      <c r="O3" s="69"/>
      <c r="P3" s="69"/>
      <c r="Q3" s="69"/>
      <c r="R3" s="69"/>
      <c r="S3" s="69"/>
      <c r="V3" s="71" t="s">
        <v>645</v>
      </c>
      <c r="W3" s="69"/>
      <c r="Y3" s="72" t="s">
        <v>951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952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953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6.7</v>
      </c>
      <c r="K26" s="46"/>
      <c r="L26" s="81">
        <v>6.7</v>
      </c>
      <c r="M26" s="46"/>
      <c r="N26" s="81">
        <v>6.7</v>
      </c>
      <c r="O26" s="46"/>
      <c r="P26" s="81">
        <v>6.7</v>
      </c>
      <c r="Q26" s="47"/>
      <c r="R26" s="46"/>
      <c r="S26" s="81">
        <v>6.7</v>
      </c>
      <c r="T26" s="46"/>
      <c r="U26" s="81">
        <v>6.9</v>
      </c>
      <c r="V26" s="46"/>
      <c r="W26" s="81">
        <v>6.9</v>
      </c>
      <c r="X26" s="47"/>
      <c r="Y26" s="47"/>
      <c r="Z26" s="47"/>
      <c r="AA26" s="46"/>
      <c r="AB26" s="3">
        <v>6.9</v>
      </c>
      <c r="AC26" s="50">
        <v>6.9</v>
      </c>
      <c r="AD26" s="47"/>
      <c r="AE26" s="46"/>
      <c r="AF26" s="4">
        <v>6.9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3.7</v>
      </c>
      <c r="K28" s="46"/>
      <c r="L28" s="81">
        <v>3.6</v>
      </c>
      <c r="M28" s="46"/>
      <c r="N28" s="81">
        <v>3.6</v>
      </c>
      <c r="O28" s="46"/>
      <c r="P28" s="81">
        <v>3.6</v>
      </c>
      <c r="Q28" s="47"/>
      <c r="R28" s="46"/>
      <c r="S28" s="81">
        <v>3.6</v>
      </c>
      <c r="T28" s="46"/>
      <c r="U28" s="81">
        <v>2.4</v>
      </c>
      <c r="V28" s="46"/>
      <c r="W28" s="81">
        <v>2.4</v>
      </c>
      <c r="X28" s="47"/>
      <c r="Y28" s="47"/>
      <c r="Z28" s="47"/>
      <c r="AA28" s="46"/>
      <c r="AB28" s="3">
        <v>2.4</v>
      </c>
      <c r="AC28" s="50">
        <v>2.2999999999999998</v>
      </c>
      <c r="AD28" s="47"/>
      <c r="AE28" s="46"/>
      <c r="AF28" s="4">
        <v>2.2999999999999998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0.98599999999999999</v>
      </c>
      <c r="K31" s="46"/>
      <c r="L31" s="83">
        <v>0.98599999999999999</v>
      </c>
      <c r="M31" s="46"/>
      <c r="N31" s="83">
        <v>0.98599999999999999</v>
      </c>
      <c r="O31" s="46"/>
      <c r="P31" s="83">
        <v>0.98599999999999999</v>
      </c>
      <c r="Q31" s="47"/>
      <c r="R31" s="46"/>
      <c r="S31" s="83">
        <v>0.98599999999999999</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3.4</v>
      </c>
      <c r="K32" s="46"/>
      <c r="L32" s="81">
        <v>3.4</v>
      </c>
      <c r="M32" s="46"/>
      <c r="N32" s="81">
        <v>3.4</v>
      </c>
      <c r="O32" s="46"/>
      <c r="P32" s="81">
        <v>3.4</v>
      </c>
      <c r="Q32" s="47"/>
      <c r="R32" s="46"/>
      <c r="S32" s="81">
        <v>3.4</v>
      </c>
      <c r="T32" s="46"/>
      <c r="U32" s="81">
        <v>3.4</v>
      </c>
      <c r="V32" s="46"/>
      <c r="W32" s="81">
        <v>3.4</v>
      </c>
      <c r="X32" s="47"/>
      <c r="Y32" s="47"/>
      <c r="Z32" s="47"/>
      <c r="AA32" s="46"/>
      <c r="AB32" s="3">
        <v>3.4</v>
      </c>
      <c r="AC32" s="50">
        <v>3.4</v>
      </c>
      <c r="AD32" s="47"/>
      <c r="AE32" s="46"/>
      <c r="AF32" s="4">
        <v>3.4</v>
      </c>
    </row>
    <row r="33" spans="5:32" ht="13.15" customHeight="1" x14ac:dyDescent="0.25">
      <c r="E33" s="51" t="s">
        <v>331</v>
      </c>
      <c r="F33" s="47"/>
      <c r="G33" s="47"/>
      <c r="H33" s="47"/>
      <c r="I33" s="49"/>
      <c r="J33" s="82">
        <v>3.5</v>
      </c>
      <c r="K33" s="46"/>
      <c r="L33" s="82">
        <v>3.5</v>
      </c>
      <c r="M33" s="46"/>
      <c r="N33" s="82">
        <v>3.4</v>
      </c>
      <c r="O33" s="46"/>
      <c r="P33" s="82">
        <v>3.4</v>
      </c>
      <c r="Q33" s="47"/>
      <c r="R33" s="46"/>
      <c r="S33" s="82">
        <v>3.5</v>
      </c>
      <c r="T33" s="46"/>
      <c r="U33" s="82">
        <v>2.2000000000000002</v>
      </c>
      <c r="V33" s="46"/>
      <c r="W33" s="82">
        <v>2.1</v>
      </c>
      <c r="X33" s="47"/>
      <c r="Y33" s="47"/>
      <c r="Z33" s="47"/>
      <c r="AA33" s="46"/>
      <c r="AB33" s="9">
        <v>2.1</v>
      </c>
      <c r="AC33" s="52">
        <v>2.1</v>
      </c>
      <c r="AD33" s="47"/>
      <c r="AE33" s="46"/>
      <c r="AF33" s="10">
        <v>2.1</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955</v>
      </c>
      <c r="K35" s="46"/>
      <c r="L35" s="80" t="s">
        <v>955</v>
      </c>
      <c r="M35" s="46"/>
      <c r="N35" s="80" t="s">
        <v>955</v>
      </c>
      <c r="O35" s="46"/>
      <c r="P35" s="80" t="s">
        <v>955</v>
      </c>
      <c r="Q35" s="47"/>
      <c r="R35" s="46"/>
      <c r="S35" s="80" t="s">
        <v>955</v>
      </c>
      <c r="T35" s="46"/>
      <c r="U35" s="80" t="s">
        <v>955</v>
      </c>
      <c r="V35" s="46"/>
      <c r="W35" s="80" t="s">
        <v>955</v>
      </c>
      <c r="X35" s="47"/>
      <c r="Y35" s="47"/>
      <c r="Z35" s="47"/>
      <c r="AA35" s="46"/>
      <c r="AB35" s="5" t="s">
        <v>955</v>
      </c>
      <c r="AC35" s="45" t="s">
        <v>955</v>
      </c>
      <c r="AD35" s="47"/>
      <c r="AE35" s="46"/>
      <c r="AF35" s="6" t="s">
        <v>955</v>
      </c>
    </row>
    <row r="36" spans="5:32" ht="13.15" customHeight="1" x14ac:dyDescent="0.25">
      <c r="E36" s="48" t="s">
        <v>337</v>
      </c>
      <c r="F36" s="47"/>
      <c r="G36" s="47"/>
      <c r="H36" s="47"/>
      <c r="I36" s="49"/>
      <c r="J36" s="81">
        <v>0.1</v>
      </c>
      <c r="K36" s="46"/>
      <c r="L36" s="81">
        <v>0.1</v>
      </c>
      <c r="M36" s="46"/>
      <c r="N36" s="80"/>
      <c r="O36" s="46"/>
      <c r="P36" s="80"/>
      <c r="Q36" s="47"/>
      <c r="R36" s="46"/>
      <c r="S36" s="81">
        <v>0.1</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1.7</v>
      </c>
      <c r="K39" s="46"/>
      <c r="L39" s="81">
        <v>1.7</v>
      </c>
      <c r="M39" s="46"/>
      <c r="N39" s="81">
        <v>1.7</v>
      </c>
      <c r="O39" s="46"/>
      <c r="P39" s="81">
        <v>1.7</v>
      </c>
      <c r="Q39" s="47"/>
      <c r="R39" s="46"/>
      <c r="S39" s="81">
        <v>1.7</v>
      </c>
      <c r="T39" s="46"/>
      <c r="U39" s="81">
        <v>1.7</v>
      </c>
      <c r="V39" s="46"/>
      <c r="W39" s="81">
        <v>1.7</v>
      </c>
      <c r="X39" s="47"/>
      <c r="Y39" s="47"/>
      <c r="Z39" s="47"/>
      <c r="AA39" s="46"/>
      <c r="AB39" s="3">
        <v>1.7</v>
      </c>
      <c r="AC39" s="50">
        <v>1.7</v>
      </c>
      <c r="AD39" s="47"/>
      <c r="AE39" s="46"/>
      <c r="AF39" s="4">
        <v>1.7</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5.15</v>
      </c>
      <c r="K43" s="46"/>
      <c r="L43" s="81">
        <v>5.15</v>
      </c>
      <c r="M43" s="46"/>
      <c r="N43" s="81">
        <v>5.15</v>
      </c>
      <c r="O43" s="46"/>
      <c r="P43" s="81">
        <v>5.15</v>
      </c>
      <c r="Q43" s="47"/>
      <c r="R43" s="46"/>
      <c r="S43" s="81">
        <v>5.15</v>
      </c>
      <c r="T43" s="46"/>
      <c r="U43" s="81">
        <v>5.15</v>
      </c>
      <c r="V43" s="46"/>
      <c r="W43" s="81">
        <v>5.15</v>
      </c>
      <c r="X43" s="47"/>
      <c r="Y43" s="47"/>
      <c r="Z43" s="47"/>
      <c r="AA43" s="46"/>
      <c r="AB43" s="3">
        <v>5.15</v>
      </c>
      <c r="AC43" s="50">
        <v>5.15</v>
      </c>
      <c r="AD43" s="47"/>
      <c r="AE43" s="46"/>
      <c r="AF43" s="4">
        <v>5.15</v>
      </c>
    </row>
    <row r="44" spans="5:32" ht="20.100000000000001" customHeight="1" x14ac:dyDescent="0.25">
      <c r="E44" s="48" t="s">
        <v>310</v>
      </c>
      <c r="F44" s="47"/>
      <c r="G44" s="47"/>
      <c r="H44" s="47"/>
      <c r="I44" s="49"/>
      <c r="J44" s="81">
        <v>2</v>
      </c>
      <c r="K44" s="46"/>
      <c r="L44" s="81">
        <v>2</v>
      </c>
      <c r="M44" s="46"/>
      <c r="N44" s="81">
        <v>2</v>
      </c>
      <c r="O44" s="46"/>
      <c r="P44" s="81">
        <v>2</v>
      </c>
      <c r="Q44" s="47"/>
      <c r="R44" s="46"/>
      <c r="S44" s="81">
        <v>2</v>
      </c>
      <c r="T44" s="46"/>
      <c r="U44" s="81">
        <v>2</v>
      </c>
      <c r="V44" s="46"/>
      <c r="W44" s="81">
        <v>2</v>
      </c>
      <c r="X44" s="47"/>
      <c r="Y44" s="47"/>
      <c r="Z44" s="47"/>
      <c r="AA44" s="46"/>
      <c r="AB44" s="3">
        <v>2</v>
      </c>
      <c r="AC44" s="50">
        <v>2</v>
      </c>
      <c r="AD44" s="47"/>
      <c r="AE44" s="46"/>
      <c r="AF44" s="4">
        <v>2</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RtpNyKCwG4IHmQc5CWIBcrITslwW2JAgKIdUfymn5w9hHF76ILyhIZLsk2ZJyQOvlMe4SYKJwxQ9GCs/hGKeQ==" saltValue="VHj9I8/jLsgZzXL+o7QK6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C145ABB-84D3-46D5-93DC-885E3112C4C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CLON - Cloncurry (66/11kV)</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J53"/>
  <sheetViews>
    <sheetView showGridLines="0" topLeftCell="A7" zoomScale="130" zoomScaleNormal="130" workbookViewId="0"/>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644</v>
      </c>
      <c r="J3" s="69"/>
      <c r="K3" s="69"/>
      <c r="L3" s="69"/>
      <c r="M3" s="69"/>
      <c r="N3" s="69"/>
      <c r="O3" s="69"/>
      <c r="P3" s="69"/>
      <c r="Q3" s="69"/>
      <c r="R3" s="69"/>
      <c r="S3" s="69"/>
      <c r="V3" s="71" t="s">
        <v>645</v>
      </c>
      <c r="W3" s="69"/>
      <c r="Y3" s="72" t="s">
        <v>646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652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654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66" t="s">
        <v>2</v>
      </c>
      <c r="K25" s="46"/>
      <c r="L25" s="66" t="s">
        <v>3</v>
      </c>
      <c r="M25" s="46"/>
      <c r="N25" s="66" t="s">
        <v>4</v>
      </c>
      <c r="O25" s="46"/>
      <c r="P25" s="66" t="s">
        <v>5</v>
      </c>
      <c r="Q25" s="47"/>
      <c r="R25" s="46"/>
      <c r="S25" s="66" t="s">
        <v>6</v>
      </c>
      <c r="T25" s="46"/>
      <c r="U25" s="66" t="s">
        <v>657</v>
      </c>
      <c r="V25" s="46"/>
      <c r="W25" s="66"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50">
        <v>48</v>
      </c>
      <c r="K26" s="46"/>
      <c r="L26" s="50">
        <v>48</v>
      </c>
      <c r="M26" s="46"/>
      <c r="N26" s="50">
        <v>48</v>
      </c>
      <c r="O26" s="46"/>
      <c r="P26" s="50">
        <v>48</v>
      </c>
      <c r="Q26" s="47"/>
      <c r="R26" s="46"/>
      <c r="S26" s="50">
        <v>48</v>
      </c>
      <c r="T26" s="46"/>
      <c r="U26" s="50">
        <v>55.6</v>
      </c>
      <c r="V26" s="46"/>
      <c r="W26" s="50">
        <v>55.6</v>
      </c>
      <c r="X26" s="47"/>
      <c r="Y26" s="47"/>
      <c r="Z26" s="47"/>
      <c r="AA26" s="46"/>
      <c r="AB26" s="3">
        <v>55.6</v>
      </c>
      <c r="AC26" s="50">
        <v>55.6</v>
      </c>
      <c r="AD26" s="47"/>
      <c r="AE26" s="46"/>
      <c r="AF26" s="4">
        <v>55.6</v>
      </c>
    </row>
    <row r="27" spans="4:32" ht="20.25" customHeight="1" x14ac:dyDescent="0.25">
      <c r="E27" s="48" t="s">
        <v>319</v>
      </c>
      <c r="F27" s="47"/>
      <c r="G27" s="47"/>
      <c r="H27" s="47"/>
      <c r="I27" s="49"/>
      <c r="J27" s="50">
        <v>0</v>
      </c>
      <c r="K27" s="46"/>
      <c r="L27" s="50">
        <v>0</v>
      </c>
      <c r="M27" s="46"/>
      <c r="N27" s="50">
        <v>0</v>
      </c>
      <c r="O27" s="46"/>
      <c r="P27" s="50">
        <v>0</v>
      </c>
      <c r="Q27" s="47"/>
      <c r="R27" s="46"/>
      <c r="S27" s="50">
        <v>0</v>
      </c>
      <c r="T27" s="46"/>
      <c r="U27" s="50">
        <v>0</v>
      </c>
      <c r="V27" s="46"/>
      <c r="W27" s="50">
        <v>0</v>
      </c>
      <c r="X27" s="47"/>
      <c r="Y27" s="47"/>
      <c r="Z27" s="47"/>
      <c r="AA27" s="46"/>
      <c r="AB27" s="3">
        <v>0</v>
      </c>
      <c r="AC27" s="50">
        <v>0</v>
      </c>
      <c r="AD27" s="47"/>
      <c r="AE27" s="46"/>
      <c r="AF27" s="4">
        <v>0</v>
      </c>
    </row>
    <row r="28" spans="4:32" ht="13.15" customHeight="1" x14ac:dyDescent="0.25">
      <c r="E28" s="48" t="s">
        <v>321</v>
      </c>
      <c r="F28" s="47"/>
      <c r="G28" s="47"/>
      <c r="H28" s="47"/>
      <c r="I28" s="49"/>
      <c r="J28" s="50">
        <v>5.6</v>
      </c>
      <c r="K28" s="46"/>
      <c r="L28" s="50">
        <v>5.6</v>
      </c>
      <c r="M28" s="46"/>
      <c r="N28" s="50">
        <v>5.6</v>
      </c>
      <c r="O28" s="46"/>
      <c r="P28" s="50">
        <v>5.6</v>
      </c>
      <c r="Q28" s="47"/>
      <c r="R28" s="46"/>
      <c r="S28" s="50">
        <v>5.7</v>
      </c>
      <c r="T28" s="46"/>
      <c r="U28" s="50">
        <v>6.4</v>
      </c>
      <c r="V28" s="46"/>
      <c r="W28" s="50">
        <v>6.3</v>
      </c>
      <c r="X28" s="47"/>
      <c r="Y28" s="47"/>
      <c r="Z28" s="47"/>
      <c r="AA28" s="46"/>
      <c r="AB28" s="3">
        <v>6.3</v>
      </c>
      <c r="AC28" s="50">
        <v>6.2</v>
      </c>
      <c r="AD28" s="47"/>
      <c r="AE28" s="46"/>
      <c r="AF28" s="4">
        <v>6.1</v>
      </c>
    </row>
    <row r="29" spans="4:32" ht="13.15" customHeight="1" x14ac:dyDescent="0.25">
      <c r="E29" s="48" t="s">
        <v>323</v>
      </c>
      <c r="F29" s="47"/>
      <c r="G29" s="47"/>
      <c r="H29" s="47"/>
      <c r="I29" s="49"/>
      <c r="J29" s="45"/>
      <c r="K29" s="46"/>
      <c r="L29" s="45"/>
      <c r="M29" s="46"/>
      <c r="N29" s="45"/>
      <c r="O29" s="46"/>
      <c r="P29" s="45"/>
      <c r="Q29" s="47"/>
      <c r="R29" s="46"/>
      <c r="S29" s="45"/>
      <c r="T29" s="46"/>
      <c r="U29" s="45"/>
      <c r="V29" s="46"/>
      <c r="W29" s="45"/>
      <c r="X29" s="47"/>
      <c r="Y29" s="47"/>
      <c r="Z29" s="47"/>
      <c r="AA29" s="46"/>
      <c r="AB29" s="5"/>
      <c r="AC29" s="45"/>
      <c r="AD29" s="47"/>
      <c r="AE29" s="46"/>
      <c r="AF29" s="6"/>
    </row>
    <row r="30" spans="4:32" ht="13.15" customHeight="1" x14ac:dyDescent="0.25">
      <c r="E30" s="48" t="s">
        <v>325</v>
      </c>
      <c r="F30" s="47"/>
      <c r="G30" s="47"/>
      <c r="H30" s="47"/>
      <c r="I30" s="49"/>
      <c r="J30" s="45"/>
      <c r="K30" s="46"/>
      <c r="L30" s="45"/>
      <c r="M30" s="46"/>
      <c r="N30" s="45"/>
      <c r="O30" s="46"/>
      <c r="P30" s="45"/>
      <c r="Q30" s="47"/>
      <c r="R30" s="46"/>
      <c r="S30" s="45"/>
      <c r="T30" s="46"/>
      <c r="U30" s="45"/>
      <c r="V30" s="46"/>
      <c r="W30" s="45"/>
      <c r="X30" s="47"/>
      <c r="Y30" s="47"/>
      <c r="Z30" s="47"/>
      <c r="AA30" s="46"/>
      <c r="AB30" s="5"/>
      <c r="AC30" s="45"/>
      <c r="AD30" s="47"/>
      <c r="AE30" s="46"/>
      <c r="AF30" s="6"/>
    </row>
    <row r="31" spans="4:32" ht="20.25" customHeight="1" x14ac:dyDescent="0.25">
      <c r="E31" s="48" t="s">
        <v>327</v>
      </c>
      <c r="F31" s="47"/>
      <c r="G31" s="47"/>
      <c r="H31" s="47"/>
      <c r="I31" s="49"/>
      <c r="J31" s="53">
        <v>0.999</v>
      </c>
      <c r="K31" s="46"/>
      <c r="L31" s="53">
        <v>0.999</v>
      </c>
      <c r="M31" s="46"/>
      <c r="N31" s="53">
        <v>0.999</v>
      </c>
      <c r="O31" s="46"/>
      <c r="P31" s="53">
        <v>0.999</v>
      </c>
      <c r="Q31" s="47"/>
      <c r="R31" s="46"/>
      <c r="S31" s="53">
        <v>0.999</v>
      </c>
      <c r="T31" s="46"/>
      <c r="U31" s="53">
        <v>1</v>
      </c>
      <c r="V31" s="46"/>
      <c r="W31" s="53">
        <v>1</v>
      </c>
      <c r="X31" s="47"/>
      <c r="Y31" s="47"/>
      <c r="Z31" s="47"/>
      <c r="AA31" s="46"/>
      <c r="AB31" s="7">
        <v>1</v>
      </c>
      <c r="AC31" s="53">
        <v>1</v>
      </c>
      <c r="AD31" s="47"/>
      <c r="AE31" s="46"/>
      <c r="AF31" s="8">
        <v>1</v>
      </c>
    </row>
    <row r="32" spans="4:32" ht="13.15" customHeight="1" x14ac:dyDescent="0.25">
      <c r="E32" s="48" t="s">
        <v>329</v>
      </c>
      <c r="F32" s="47"/>
      <c r="G32" s="47"/>
      <c r="H32" s="47"/>
      <c r="I32" s="49"/>
      <c r="J32" s="50">
        <v>24</v>
      </c>
      <c r="K32" s="46"/>
      <c r="L32" s="50">
        <v>24</v>
      </c>
      <c r="M32" s="46"/>
      <c r="N32" s="50">
        <v>24</v>
      </c>
      <c r="O32" s="46"/>
      <c r="P32" s="50">
        <v>24</v>
      </c>
      <c r="Q32" s="47"/>
      <c r="R32" s="46"/>
      <c r="S32" s="50">
        <v>24</v>
      </c>
      <c r="T32" s="46"/>
      <c r="U32" s="50">
        <v>27.8</v>
      </c>
      <c r="V32" s="46"/>
      <c r="W32" s="50">
        <v>27.8</v>
      </c>
      <c r="X32" s="47"/>
      <c r="Y32" s="47"/>
      <c r="Z32" s="47"/>
      <c r="AA32" s="46"/>
      <c r="AB32" s="3">
        <v>27.8</v>
      </c>
      <c r="AC32" s="50">
        <v>27.8</v>
      </c>
      <c r="AD32" s="47"/>
      <c r="AE32" s="46"/>
      <c r="AF32" s="4">
        <v>27.8</v>
      </c>
    </row>
    <row r="33" spans="5:32" ht="13.15" customHeight="1" x14ac:dyDescent="0.25">
      <c r="E33" s="51" t="s">
        <v>331</v>
      </c>
      <c r="F33" s="47"/>
      <c r="G33" s="47"/>
      <c r="H33" s="47"/>
      <c r="I33" s="49"/>
      <c r="J33" s="52">
        <v>5.4</v>
      </c>
      <c r="K33" s="46"/>
      <c r="L33" s="52">
        <v>5.3</v>
      </c>
      <c r="M33" s="46"/>
      <c r="N33" s="52">
        <v>5.3</v>
      </c>
      <c r="O33" s="46"/>
      <c r="P33" s="52">
        <v>5.4</v>
      </c>
      <c r="Q33" s="47"/>
      <c r="R33" s="46"/>
      <c r="S33" s="52">
        <v>5.4</v>
      </c>
      <c r="T33" s="46"/>
      <c r="U33" s="52">
        <v>5.8</v>
      </c>
      <c r="V33" s="46"/>
      <c r="W33" s="52">
        <v>5.7</v>
      </c>
      <c r="X33" s="47"/>
      <c r="Y33" s="47"/>
      <c r="Z33" s="47"/>
      <c r="AA33" s="46"/>
      <c r="AB33" s="9">
        <v>5.6</v>
      </c>
      <c r="AC33" s="52">
        <v>5.6</v>
      </c>
      <c r="AD33" s="47"/>
      <c r="AE33" s="46"/>
      <c r="AF33" s="10">
        <v>5.5</v>
      </c>
    </row>
    <row r="34" spans="5:32" ht="20.25" customHeight="1" x14ac:dyDescent="0.25">
      <c r="E34" s="48" t="s">
        <v>662</v>
      </c>
      <c r="F34" s="47"/>
      <c r="G34" s="47"/>
      <c r="H34" s="47"/>
      <c r="I34" s="49"/>
      <c r="J34" s="45">
        <v>0.3</v>
      </c>
      <c r="K34" s="46"/>
      <c r="L34" s="45">
        <v>0.3</v>
      </c>
      <c r="M34" s="46"/>
      <c r="N34" s="45">
        <v>0.3</v>
      </c>
      <c r="O34" s="46"/>
      <c r="P34" s="45">
        <v>0.3</v>
      </c>
      <c r="Q34" s="47"/>
      <c r="R34" s="46"/>
      <c r="S34" s="45">
        <v>0.3</v>
      </c>
      <c r="T34" s="46"/>
      <c r="U34" s="45">
        <v>0.3</v>
      </c>
      <c r="V34" s="46"/>
      <c r="W34" s="45">
        <v>0.3</v>
      </c>
      <c r="X34" s="47"/>
      <c r="Y34" s="47"/>
      <c r="Z34" s="47"/>
      <c r="AA34" s="46"/>
      <c r="AB34" s="5">
        <v>0.3</v>
      </c>
      <c r="AC34" s="45">
        <v>0.3</v>
      </c>
      <c r="AD34" s="47"/>
      <c r="AE34" s="46"/>
      <c r="AF34" s="6">
        <v>0.3</v>
      </c>
    </row>
    <row r="35" spans="5:32" ht="20.25" customHeight="1" x14ac:dyDescent="0.25">
      <c r="E35" s="48" t="s">
        <v>663</v>
      </c>
      <c r="F35" s="47"/>
      <c r="G35" s="47"/>
      <c r="H35" s="47"/>
      <c r="I35" s="49"/>
      <c r="J35" s="45" t="s">
        <v>664</v>
      </c>
      <c r="K35" s="46"/>
      <c r="L35" s="45" t="s">
        <v>664</v>
      </c>
      <c r="M35" s="46"/>
      <c r="N35" s="45" t="s">
        <v>664</v>
      </c>
      <c r="O35" s="46"/>
      <c r="P35" s="45" t="s">
        <v>664</v>
      </c>
      <c r="Q35" s="47"/>
      <c r="R35" s="46"/>
      <c r="S35" s="45" t="s">
        <v>664</v>
      </c>
      <c r="T35" s="46"/>
      <c r="U35" s="45" t="s">
        <v>664</v>
      </c>
      <c r="V35" s="46"/>
      <c r="W35" s="45" t="s">
        <v>664</v>
      </c>
      <c r="X35" s="47"/>
      <c r="Y35" s="47"/>
      <c r="Z35" s="47"/>
      <c r="AA35" s="46"/>
      <c r="AB35" s="5" t="s">
        <v>664</v>
      </c>
      <c r="AC35" s="45" t="s">
        <v>664</v>
      </c>
      <c r="AD35" s="47"/>
      <c r="AE35" s="46"/>
      <c r="AF35" s="6" t="s">
        <v>664</v>
      </c>
    </row>
    <row r="36" spans="5:32" ht="13.15" customHeight="1" x14ac:dyDescent="0.25">
      <c r="E36" s="48" t="s">
        <v>337</v>
      </c>
      <c r="F36" s="47"/>
      <c r="G36" s="47"/>
      <c r="H36" s="47"/>
      <c r="I36" s="49"/>
      <c r="J36" s="45"/>
      <c r="K36" s="46"/>
      <c r="L36" s="45"/>
      <c r="M36" s="46"/>
      <c r="N36" s="45"/>
      <c r="O36" s="46"/>
      <c r="P36" s="45"/>
      <c r="Q36" s="47"/>
      <c r="R36" s="46"/>
      <c r="S36" s="45"/>
      <c r="T36" s="46"/>
      <c r="U36" s="45"/>
      <c r="V36" s="46"/>
      <c r="W36" s="45"/>
      <c r="X36" s="47"/>
      <c r="Y36" s="47"/>
      <c r="Z36" s="47"/>
      <c r="AA36" s="46"/>
      <c r="AB36" s="5"/>
      <c r="AC36" s="45"/>
      <c r="AD36" s="47"/>
      <c r="AE36" s="46"/>
      <c r="AF36" s="6"/>
    </row>
    <row r="37" spans="5:32" x14ac:dyDescent="0.25">
      <c r="E37" s="48" t="s">
        <v>340</v>
      </c>
      <c r="F37" s="47"/>
      <c r="G37" s="47"/>
      <c r="H37" s="47"/>
      <c r="I37" s="49"/>
      <c r="J37" s="50">
        <v>0</v>
      </c>
      <c r="K37" s="46"/>
      <c r="L37" s="50">
        <v>0</v>
      </c>
      <c r="M37" s="46"/>
      <c r="N37" s="50">
        <v>0</v>
      </c>
      <c r="O37" s="46"/>
      <c r="P37" s="50">
        <v>0</v>
      </c>
      <c r="Q37" s="47"/>
      <c r="R37" s="46"/>
      <c r="S37" s="50">
        <v>0</v>
      </c>
      <c r="T37" s="46"/>
      <c r="U37" s="50">
        <v>0</v>
      </c>
      <c r="V37" s="46"/>
      <c r="W37" s="50">
        <v>0</v>
      </c>
      <c r="X37" s="47"/>
      <c r="Y37" s="47"/>
      <c r="Z37" s="47"/>
      <c r="AA37" s="46"/>
      <c r="AB37" s="3">
        <v>0</v>
      </c>
      <c r="AC37" s="50">
        <v>0</v>
      </c>
      <c r="AD37" s="47"/>
      <c r="AE37" s="46"/>
      <c r="AF37" s="4">
        <v>0</v>
      </c>
    </row>
    <row r="38" spans="5:32" ht="20.25" customHeight="1" x14ac:dyDescent="0.25">
      <c r="E38" s="48" t="s">
        <v>342</v>
      </c>
      <c r="F38" s="47"/>
      <c r="G38" s="47"/>
      <c r="H38" s="47"/>
      <c r="I38" s="49"/>
      <c r="J38" s="50">
        <v>0</v>
      </c>
      <c r="K38" s="46"/>
      <c r="L38" s="50">
        <v>0</v>
      </c>
      <c r="M38" s="46"/>
      <c r="N38" s="50">
        <v>0</v>
      </c>
      <c r="O38" s="46"/>
      <c r="P38" s="50">
        <v>0</v>
      </c>
      <c r="Q38" s="47"/>
      <c r="R38" s="46"/>
      <c r="S38" s="50">
        <v>0</v>
      </c>
      <c r="T38" s="46"/>
      <c r="U38" s="50">
        <v>0</v>
      </c>
      <c r="V38" s="46"/>
      <c r="W38" s="50">
        <v>0</v>
      </c>
      <c r="X38" s="47"/>
      <c r="Y38" s="47"/>
      <c r="Z38" s="47"/>
      <c r="AA38" s="46"/>
      <c r="AB38" s="3">
        <v>0</v>
      </c>
      <c r="AC38" s="50">
        <v>0</v>
      </c>
      <c r="AD38" s="47"/>
      <c r="AE38" s="46"/>
      <c r="AF38" s="4">
        <v>0</v>
      </c>
    </row>
    <row r="39" spans="5:32" x14ac:dyDescent="0.25">
      <c r="E39" s="48" t="s">
        <v>344</v>
      </c>
      <c r="F39" s="47"/>
      <c r="G39" s="47"/>
      <c r="H39" s="47"/>
      <c r="I39" s="49"/>
      <c r="J39" s="50">
        <v>2.5</v>
      </c>
      <c r="K39" s="46"/>
      <c r="L39" s="50">
        <v>2.5</v>
      </c>
      <c r="M39" s="46"/>
      <c r="N39" s="50">
        <v>2.5</v>
      </c>
      <c r="O39" s="46"/>
      <c r="P39" s="50">
        <v>2.5</v>
      </c>
      <c r="Q39" s="47"/>
      <c r="R39" s="46"/>
      <c r="S39" s="50">
        <v>2.5</v>
      </c>
      <c r="T39" s="46"/>
      <c r="U39" s="50">
        <v>2.5</v>
      </c>
      <c r="V39" s="46"/>
      <c r="W39" s="50">
        <v>2.5</v>
      </c>
      <c r="X39" s="47"/>
      <c r="Y39" s="47"/>
      <c r="Z39" s="47"/>
      <c r="AA39" s="46"/>
      <c r="AB39" s="3">
        <v>2.5</v>
      </c>
      <c r="AC39" s="50">
        <v>2.5</v>
      </c>
      <c r="AD39" s="47"/>
      <c r="AE39" s="46"/>
      <c r="AF39" s="4">
        <v>2.5</v>
      </c>
    </row>
    <row r="40" spans="5:32" x14ac:dyDescent="0.25">
      <c r="E40" s="48" t="s">
        <v>346</v>
      </c>
      <c r="F40" s="47"/>
      <c r="G40" s="47"/>
      <c r="H40" s="47"/>
      <c r="I40" s="49"/>
      <c r="J40" s="50">
        <v>0</v>
      </c>
      <c r="K40" s="46"/>
      <c r="L40" s="50">
        <v>0</v>
      </c>
      <c r="M40" s="46"/>
      <c r="N40" s="50">
        <v>0</v>
      </c>
      <c r="O40" s="46"/>
      <c r="P40" s="50">
        <v>0</v>
      </c>
      <c r="Q40" s="47"/>
      <c r="R40" s="46"/>
      <c r="S40" s="50">
        <v>0</v>
      </c>
      <c r="T40" s="46"/>
      <c r="U40" s="50">
        <v>0</v>
      </c>
      <c r="V40" s="46"/>
      <c r="W40" s="50">
        <v>0</v>
      </c>
      <c r="X40" s="47"/>
      <c r="Y40" s="47"/>
      <c r="Z40" s="47"/>
      <c r="AA40" s="46"/>
      <c r="AB40" s="3">
        <v>0</v>
      </c>
      <c r="AC40" s="50">
        <v>0</v>
      </c>
      <c r="AD40" s="47"/>
      <c r="AE40" s="46"/>
      <c r="AF40" s="4">
        <v>0</v>
      </c>
    </row>
    <row r="41" spans="5:32" x14ac:dyDescent="0.25">
      <c r="E41" s="48" t="s">
        <v>348</v>
      </c>
      <c r="F41" s="47"/>
      <c r="G41" s="47"/>
      <c r="H41" s="47"/>
      <c r="I41" s="49"/>
      <c r="J41" s="50">
        <v>0</v>
      </c>
      <c r="K41" s="46"/>
      <c r="L41" s="50">
        <v>0</v>
      </c>
      <c r="M41" s="46"/>
      <c r="N41" s="50">
        <v>0</v>
      </c>
      <c r="O41" s="46"/>
      <c r="P41" s="50">
        <v>0</v>
      </c>
      <c r="Q41" s="47"/>
      <c r="R41" s="46"/>
      <c r="S41" s="50">
        <v>0</v>
      </c>
      <c r="T41" s="46"/>
      <c r="U41" s="50">
        <v>0</v>
      </c>
      <c r="V41" s="46"/>
      <c r="W41" s="50">
        <v>0</v>
      </c>
      <c r="X41" s="47"/>
      <c r="Y41" s="47"/>
      <c r="Z41" s="47"/>
      <c r="AA41" s="46"/>
      <c r="AB41" s="3">
        <v>0</v>
      </c>
      <c r="AC41" s="50">
        <v>0</v>
      </c>
      <c r="AD41" s="47"/>
      <c r="AE41" s="46"/>
      <c r="AF41" s="4">
        <v>0</v>
      </c>
    </row>
    <row r="42" spans="5:32" x14ac:dyDescent="0.25">
      <c r="E42" s="48" t="s">
        <v>350</v>
      </c>
      <c r="F42" s="47"/>
      <c r="G42" s="47"/>
      <c r="H42" s="47"/>
      <c r="I42" s="49"/>
      <c r="J42" s="50">
        <v>0</v>
      </c>
      <c r="K42" s="46"/>
      <c r="L42" s="50">
        <v>0</v>
      </c>
      <c r="M42" s="46"/>
      <c r="N42" s="50">
        <v>0</v>
      </c>
      <c r="O42" s="46"/>
      <c r="P42" s="50">
        <v>0</v>
      </c>
      <c r="Q42" s="47"/>
      <c r="R42" s="46"/>
      <c r="S42" s="50">
        <v>0</v>
      </c>
      <c r="T42" s="46"/>
      <c r="U42" s="50">
        <v>0</v>
      </c>
      <c r="V42" s="46"/>
      <c r="W42" s="50">
        <v>0</v>
      </c>
      <c r="X42" s="47"/>
      <c r="Y42" s="47"/>
      <c r="Z42" s="47"/>
      <c r="AA42" s="46"/>
      <c r="AB42" s="3">
        <v>0</v>
      </c>
      <c r="AC42" s="50">
        <v>0</v>
      </c>
      <c r="AD42" s="47"/>
      <c r="AE42" s="46"/>
      <c r="AF42" s="4">
        <v>0</v>
      </c>
    </row>
    <row r="43" spans="5:32" ht="20.100000000000001" customHeight="1" x14ac:dyDescent="0.25">
      <c r="E43" s="48" t="s">
        <v>352</v>
      </c>
      <c r="F43" s="47"/>
      <c r="G43" s="47"/>
      <c r="H43" s="47"/>
      <c r="I43" s="49"/>
      <c r="J43" s="50">
        <v>30</v>
      </c>
      <c r="K43" s="46"/>
      <c r="L43" s="50">
        <v>30</v>
      </c>
      <c r="M43" s="46"/>
      <c r="N43" s="50">
        <v>30</v>
      </c>
      <c r="O43" s="46"/>
      <c r="P43" s="50">
        <v>30</v>
      </c>
      <c r="Q43" s="47"/>
      <c r="R43" s="46"/>
      <c r="S43" s="50">
        <v>30</v>
      </c>
      <c r="T43" s="46"/>
      <c r="U43" s="50">
        <v>30</v>
      </c>
      <c r="V43" s="46"/>
      <c r="W43" s="50">
        <v>30</v>
      </c>
      <c r="X43" s="47"/>
      <c r="Y43" s="47"/>
      <c r="Z43" s="47"/>
      <c r="AA43" s="46"/>
      <c r="AB43" s="3">
        <v>30</v>
      </c>
      <c r="AC43" s="50">
        <v>30</v>
      </c>
      <c r="AD43" s="47"/>
      <c r="AE43" s="46"/>
      <c r="AF43" s="4">
        <v>30</v>
      </c>
    </row>
    <row r="44" spans="5:32" ht="20.100000000000001" customHeight="1" x14ac:dyDescent="0.25">
      <c r="E44" s="48" t="s">
        <v>310</v>
      </c>
      <c r="F44" s="47"/>
      <c r="G44" s="47"/>
      <c r="H44" s="47"/>
      <c r="I44" s="49"/>
      <c r="J44" s="50">
        <v>15</v>
      </c>
      <c r="K44" s="46"/>
      <c r="L44" s="50">
        <v>15</v>
      </c>
      <c r="M44" s="46"/>
      <c r="N44" s="50">
        <v>15</v>
      </c>
      <c r="O44" s="46"/>
      <c r="P44" s="50">
        <v>15</v>
      </c>
      <c r="Q44" s="47"/>
      <c r="R44" s="46"/>
      <c r="S44" s="50">
        <v>15</v>
      </c>
      <c r="T44" s="46"/>
      <c r="U44" s="50">
        <v>15</v>
      </c>
      <c r="V44" s="46"/>
      <c r="W44" s="50">
        <v>15</v>
      </c>
      <c r="X44" s="47"/>
      <c r="Y44" s="47"/>
      <c r="Z44" s="47"/>
      <c r="AA44" s="46"/>
      <c r="AB44" s="3">
        <v>15</v>
      </c>
      <c r="AC44" s="50">
        <v>15</v>
      </c>
      <c r="AD44" s="47"/>
      <c r="AE44" s="46"/>
      <c r="AF44" s="4">
        <v>15</v>
      </c>
    </row>
    <row r="45" spans="5:32" x14ac:dyDescent="0.25">
      <c r="E45" s="48" t="s">
        <v>355</v>
      </c>
      <c r="F45" s="47"/>
      <c r="G45" s="47"/>
      <c r="H45" s="47"/>
      <c r="I45" s="49"/>
      <c r="J45" s="45"/>
      <c r="K45" s="46"/>
      <c r="L45" s="45"/>
      <c r="M45" s="46"/>
      <c r="N45" s="45"/>
      <c r="O45" s="46"/>
      <c r="P45" s="45"/>
      <c r="Q45" s="47"/>
      <c r="R45" s="46"/>
      <c r="S45" s="45"/>
      <c r="T45" s="46"/>
      <c r="U45" s="45"/>
      <c r="V45" s="46"/>
      <c r="W45" s="45"/>
      <c r="X45" s="47"/>
      <c r="Y45" s="47"/>
      <c r="Z45" s="47"/>
      <c r="AA45" s="46"/>
      <c r="AB45" s="5"/>
      <c r="AC45" s="45"/>
      <c r="AD45" s="47"/>
      <c r="AE45" s="46"/>
      <c r="AF45" s="6"/>
    </row>
    <row r="46" spans="5:32" x14ac:dyDescent="0.25">
      <c r="E46" s="48" t="s">
        <v>357</v>
      </c>
      <c r="F46" s="47"/>
      <c r="G46" s="47"/>
      <c r="H46" s="47"/>
      <c r="I46" s="49"/>
      <c r="J46" s="45"/>
      <c r="K46" s="46"/>
      <c r="L46" s="45"/>
      <c r="M46" s="46"/>
      <c r="N46" s="45"/>
      <c r="O46" s="46"/>
      <c r="P46" s="45"/>
      <c r="Q46" s="47"/>
      <c r="R46" s="46"/>
      <c r="S46" s="45"/>
      <c r="T46" s="46"/>
      <c r="U46" s="45"/>
      <c r="V46" s="46"/>
      <c r="W46" s="45"/>
      <c r="X46" s="47"/>
      <c r="Y46" s="47"/>
      <c r="Z46" s="47"/>
      <c r="AA46" s="46"/>
      <c r="AB46" s="5"/>
      <c r="AC46" s="45"/>
      <c r="AD46" s="47"/>
      <c r="AE46" s="46"/>
      <c r="AF46" s="6"/>
    </row>
    <row r="47" spans="5:32" ht="18" x14ac:dyDescent="0.25">
      <c r="E47" s="48" t="s">
        <v>359</v>
      </c>
      <c r="F47" s="47"/>
      <c r="G47" s="47"/>
      <c r="H47" s="47"/>
      <c r="I47" s="49"/>
      <c r="J47" s="45" t="s">
        <v>665</v>
      </c>
      <c r="K47" s="46"/>
      <c r="L47" s="45" t="s">
        <v>665</v>
      </c>
      <c r="M47" s="46"/>
      <c r="N47" s="45" t="s">
        <v>665</v>
      </c>
      <c r="O47" s="46"/>
      <c r="P47" s="45" t="s">
        <v>665</v>
      </c>
      <c r="Q47" s="47"/>
      <c r="R47" s="46"/>
      <c r="S47" s="45" t="s">
        <v>665</v>
      </c>
      <c r="T47" s="46"/>
      <c r="U47" s="45" t="s">
        <v>665</v>
      </c>
      <c r="V47" s="46"/>
      <c r="W47" s="45" t="s">
        <v>665</v>
      </c>
      <c r="X47" s="47"/>
      <c r="Y47" s="47"/>
      <c r="Z47" s="47"/>
      <c r="AA47" s="46"/>
      <c r="AB47" s="5" t="s">
        <v>665</v>
      </c>
      <c r="AC47" s="45" t="s">
        <v>665</v>
      </c>
      <c r="AD47" s="47"/>
      <c r="AE47" s="46"/>
      <c r="AF47" s="6" t="s">
        <v>665</v>
      </c>
    </row>
    <row r="48" spans="5:32" x14ac:dyDescent="0.25">
      <c r="E48" s="41" t="s">
        <v>361</v>
      </c>
      <c r="F48" s="42"/>
      <c r="G48" s="42"/>
      <c r="H48" s="42"/>
      <c r="I48" s="43"/>
      <c r="J48" s="36" t="s">
        <v>666</v>
      </c>
      <c r="K48" s="37"/>
      <c r="L48" s="36" t="s">
        <v>666</v>
      </c>
      <c r="M48" s="37"/>
      <c r="N48" s="36" t="s">
        <v>666</v>
      </c>
      <c r="O48" s="37"/>
      <c r="P48" s="36" t="s">
        <v>666</v>
      </c>
      <c r="Q48" s="44"/>
      <c r="R48" s="37"/>
      <c r="S48" s="36" t="s">
        <v>666</v>
      </c>
      <c r="T48" s="37"/>
      <c r="U48" s="38" t="s">
        <v>666</v>
      </c>
      <c r="V48" s="39"/>
      <c r="W48" s="38"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BJNrwUs8uCjF8c5Azs0frxS1nypVakzgqkCGe5YL502585BEuTFVBud+qTG444hrrhgxkeQLvV4ID8euLYD8g==" saltValue="P5axXVqUM9vpK9PRwL0xKw==" spinCount="100000" sheet="1" objects="1" scenarios="1"/>
  <dataConsolidate/>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D06A035-B39E-45EC-9463-8CB7C7F66E2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AGWA - Agnes Water (66/22kV)</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956</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957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958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959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7.5</v>
      </c>
      <c r="K26" s="46"/>
      <c r="L26" s="81">
        <v>7.5</v>
      </c>
      <c r="M26" s="46"/>
      <c r="N26" s="81">
        <v>7.5</v>
      </c>
      <c r="O26" s="46"/>
      <c r="P26" s="81">
        <v>7.5</v>
      </c>
      <c r="Q26" s="47"/>
      <c r="R26" s="46"/>
      <c r="S26" s="81">
        <v>7.5</v>
      </c>
      <c r="T26" s="46"/>
      <c r="U26" s="81">
        <v>8.3000000000000007</v>
      </c>
      <c r="V26" s="46"/>
      <c r="W26" s="81">
        <v>8.3000000000000007</v>
      </c>
      <c r="X26" s="47"/>
      <c r="Y26" s="47"/>
      <c r="Z26" s="47"/>
      <c r="AA26" s="46"/>
      <c r="AB26" s="3">
        <v>8.3000000000000007</v>
      </c>
      <c r="AC26" s="50">
        <v>8.3000000000000007</v>
      </c>
      <c r="AD26" s="47"/>
      <c r="AE26" s="46"/>
      <c r="AF26" s="4">
        <v>8.3000000000000007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2.8</v>
      </c>
      <c r="K28" s="46"/>
      <c r="L28" s="81">
        <v>2.8</v>
      </c>
      <c r="M28" s="46"/>
      <c r="N28" s="81">
        <v>2.8</v>
      </c>
      <c r="O28" s="46"/>
      <c r="P28" s="81">
        <v>2.8</v>
      </c>
      <c r="Q28" s="47"/>
      <c r="R28" s="46"/>
      <c r="S28" s="81">
        <v>2.8</v>
      </c>
      <c r="T28" s="46"/>
      <c r="U28" s="81">
        <v>1.5</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0.90300000000000002</v>
      </c>
      <c r="K31" s="46"/>
      <c r="L31" s="83">
        <v>0.90300000000000002</v>
      </c>
      <c r="M31" s="46"/>
      <c r="N31" s="83">
        <v>0.90300000000000002</v>
      </c>
      <c r="O31" s="46"/>
      <c r="P31" s="83">
        <v>0.90300000000000002</v>
      </c>
      <c r="Q31" s="47"/>
      <c r="R31" s="46"/>
      <c r="S31" s="83">
        <v>0.90300000000000002</v>
      </c>
      <c r="T31" s="46"/>
      <c r="U31" s="83">
        <v>0.89700000000000002</v>
      </c>
      <c r="V31" s="46"/>
      <c r="W31" s="83">
        <v>0.89700000000000002</v>
      </c>
      <c r="X31" s="47"/>
      <c r="Y31" s="47"/>
      <c r="Z31" s="47"/>
      <c r="AA31" s="46"/>
      <c r="AB31" s="7">
        <v>0.89700000000000002</v>
      </c>
      <c r="AC31" s="53">
        <v>0.89700000000000002</v>
      </c>
      <c r="AD31" s="47"/>
      <c r="AE31" s="46"/>
      <c r="AF31" s="8">
        <v>0.89700000000000002</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2.8</v>
      </c>
      <c r="K33" s="46"/>
      <c r="L33" s="82">
        <v>2.7</v>
      </c>
      <c r="M33" s="46"/>
      <c r="N33" s="82">
        <v>2.7</v>
      </c>
      <c r="O33" s="46"/>
      <c r="P33" s="82">
        <v>2.7</v>
      </c>
      <c r="Q33" s="47"/>
      <c r="R33" s="46"/>
      <c r="S33" s="82">
        <v>2.7</v>
      </c>
      <c r="T33" s="46"/>
      <c r="U33" s="82">
        <v>1.5</v>
      </c>
      <c r="V33" s="46"/>
      <c r="W33" s="82">
        <v>1.5</v>
      </c>
      <c r="X33" s="47"/>
      <c r="Y33" s="47"/>
      <c r="Z33" s="47"/>
      <c r="AA33" s="46"/>
      <c r="AB33" s="9">
        <v>1.5</v>
      </c>
      <c r="AC33" s="52">
        <v>1.5</v>
      </c>
      <c r="AD33" s="47"/>
      <c r="AE33" s="46"/>
      <c r="AF33" s="10">
        <v>1.5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2" ht="13.15" customHeight="1" x14ac:dyDescent="0.25">
      <c r="E36" s="48" t="s">
        <v>337</v>
      </c>
      <c r="F36" s="47"/>
      <c r="G36" s="47"/>
      <c r="H36" s="47"/>
      <c r="I36" s="49"/>
      <c r="J36" s="81">
        <v>2.8</v>
      </c>
      <c r="K36" s="46"/>
      <c r="L36" s="81">
        <v>2.7</v>
      </c>
      <c r="M36" s="46"/>
      <c r="N36" s="81">
        <v>2.7</v>
      </c>
      <c r="O36" s="46"/>
      <c r="P36" s="81">
        <v>2.7</v>
      </c>
      <c r="Q36" s="47"/>
      <c r="R36" s="46"/>
      <c r="S36" s="81">
        <v>2.7</v>
      </c>
      <c r="T36" s="46"/>
      <c r="U36" s="81">
        <v>1.5</v>
      </c>
      <c r="V36" s="46"/>
      <c r="W36" s="81">
        <v>1.5</v>
      </c>
      <c r="X36" s="47"/>
      <c r="Y36" s="47"/>
      <c r="Z36" s="47"/>
      <c r="AA36" s="46"/>
      <c r="AB36" s="3">
        <v>1.5</v>
      </c>
      <c r="AC36" s="50">
        <v>1.5</v>
      </c>
      <c r="AD36" s="47"/>
      <c r="AE36" s="46"/>
      <c r="AF36" s="4">
        <v>1.5</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2.2000000000000002</v>
      </c>
      <c r="K39" s="46"/>
      <c r="L39" s="81">
        <v>2.2000000000000002</v>
      </c>
      <c r="M39" s="46"/>
      <c r="N39" s="81">
        <v>2.2000000000000002</v>
      </c>
      <c r="O39" s="46"/>
      <c r="P39" s="81">
        <v>2.2000000000000002</v>
      </c>
      <c r="Q39" s="47"/>
      <c r="R39" s="46"/>
      <c r="S39" s="81">
        <v>2.2000000000000002</v>
      </c>
      <c r="T39" s="46"/>
      <c r="U39" s="81">
        <v>2.2000000000000002</v>
      </c>
      <c r="V39" s="46"/>
      <c r="W39" s="81">
        <v>2.2000000000000002</v>
      </c>
      <c r="X39" s="47"/>
      <c r="Y39" s="47"/>
      <c r="Z39" s="47"/>
      <c r="AA39" s="46"/>
      <c r="AB39" s="3">
        <v>2.2000000000000002</v>
      </c>
      <c r="AC39" s="50">
        <v>2.2000000000000002</v>
      </c>
      <c r="AD39" s="47"/>
      <c r="AE39" s="46"/>
      <c r="AF39" s="4">
        <v>2.2000000000000002</v>
      </c>
    </row>
    <row r="40" spans="5:32" x14ac:dyDescent="0.25">
      <c r="E40" s="48" t="s">
        <v>346</v>
      </c>
      <c r="F40" s="47"/>
      <c r="G40" s="47"/>
      <c r="H40" s="47"/>
      <c r="I40" s="49"/>
      <c r="J40" s="81">
        <v>1</v>
      </c>
      <c r="K40" s="46"/>
      <c r="L40" s="81">
        <v>1</v>
      </c>
      <c r="M40" s="46"/>
      <c r="N40" s="81">
        <v>1</v>
      </c>
      <c r="O40" s="46"/>
      <c r="P40" s="81">
        <v>1</v>
      </c>
      <c r="Q40" s="47"/>
      <c r="R40" s="46"/>
      <c r="S40" s="81">
        <v>1</v>
      </c>
      <c r="T40" s="46"/>
      <c r="U40" s="81">
        <v>1</v>
      </c>
      <c r="V40" s="46"/>
      <c r="W40" s="81">
        <v>1</v>
      </c>
      <c r="X40" s="47"/>
      <c r="Y40" s="47"/>
      <c r="Z40" s="47"/>
      <c r="AA40" s="46"/>
      <c r="AB40" s="3">
        <v>1</v>
      </c>
      <c r="AC40" s="50">
        <v>1</v>
      </c>
      <c r="AD40" s="47"/>
      <c r="AE40" s="46"/>
      <c r="AF40" s="4">
        <v>1</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vtb7LeBC7rpJirsqbftoOkySa4cErE+5G9StHGFcBtCdve7U/RUezFqboR4yQeXDJa0XG4oj0fCuZv3/T5nAg==" saltValue="/RO+NrGX83BFu/0xvx/c0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8422124-E358-4840-9D9E-FC5C5E7E689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CLSO - Clare South (66/11kV)</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B1:AI51"/>
  <sheetViews>
    <sheetView showGridLines="0" topLeftCell="A28"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960</v>
      </c>
      <c r="I3" s="69"/>
      <c r="J3" s="69"/>
      <c r="K3" s="69"/>
      <c r="L3" s="69"/>
      <c r="M3" s="69"/>
      <c r="N3" s="69"/>
      <c r="O3" s="69"/>
      <c r="P3" s="69"/>
      <c r="Q3" s="69"/>
      <c r="R3" s="69"/>
      <c r="U3" s="71" t="s">
        <v>645</v>
      </c>
      <c r="V3" s="69"/>
      <c r="X3" s="72" t="s">
        <v>961</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678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962</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650</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963</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40.200000000000003</v>
      </c>
      <c r="J24" s="46"/>
      <c r="K24" s="81">
        <v>40.200000000000003</v>
      </c>
      <c r="L24" s="46"/>
      <c r="M24" s="81">
        <v>40.200000000000003</v>
      </c>
      <c r="N24" s="46"/>
      <c r="O24" s="81">
        <v>40.200000000000003</v>
      </c>
      <c r="P24" s="47"/>
      <c r="Q24" s="46"/>
      <c r="R24" s="81">
        <v>40.200000000000003</v>
      </c>
      <c r="S24" s="46"/>
      <c r="T24" s="81">
        <v>47.4</v>
      </c>
      <c r="U24" s="46"/>
      <c r="V24" s="81">
        <v>47.4</v>
      </c>
      <c r="W24" s="47"/>
      <c r="X24" s="47"/>
      <c r="Y24" s="47"/>
      <c r="Z24" s="46"/>
      <c r="AA24" s="3">
        <v>47.4</v>
      </c>
      <c r="AB24" s="50">
        <v>47.4</v>
      </c>
      <c r="AC24" s="47"/>
      <c r="AD24" s="46"/>
      <c r="AE24" s="4">
        <v>47.4</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14.8</v>
      </c>
      <c r="J26" s="46"/>
      <c r="K26" s="81">
        <v>14.7</v>
      </c>
      <c r="L26" s="46"/>
      <c r="M26" s="81">
        <v>14.6</v>
      </c>
      <c r="N26" s="46"/>
      <c r="O26" s="81">
        <v>14.6</v>
      </c>
      <c r="P26" s="47"/>
      <c r="Q26" s="46"/>
      <c r="R26" s="81">
        <v>14.7</v>
      </c>
      <c r="S26" s="46"/>
      <c r="T26" s="81">
        <v>14.1</v>
      </c>
      <c r="U26" s="46"/>
      <c r="V26" s="81">
        <v>14.1</v>
      </c>
      <c r="W26" s="47"/>
      <c r="X26" s="47"/>
      <c r="Y26" s="47"/>
      <c r="Z26" s="46"/>
      <c r="AA26" s="3">
        <v>14</v>
      </c>
      <c r="AB26" s="50">
        <v>14</v>
      </c>
      <c r="AC26" s="47"/>
      <c r="AD26" s="46"/>
      <c r="AE26" s="4">
        <v>14</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0.99299999999999999</v>
      </c>
      <c r="J29" s="46"/>
      <c r="K29" s="83">
        <v>0.99299999999999999</v>
      </c>
      <c r="L29" s="46"/>
      <c r="M29" s="83">
        <v>0.99299999999999999</v>
      </c>
      <c r="N29" s="46"/>
      <c r="O29" s="83">
        <v>0.99299999999999999</v>
      </c>
      <c r="P29" s="47"/>
      <c r="Q29" s="46"/>
      <c r="R29" s="83">
        <v>0.99299999999999999</v>
      </c>
      <c r="S29" s="46"/>
      <c r="T29" s="83">
        <v>0.996</v>
      </c>
      <c r="U29" s="46"/>
      <c r="V29" s="83">
        <v>0.996</v>
      </c>
      <c r="W29" s="47"/>
      <c r="X29" s="47"/>
      <c r="Y29" s="47"/>
      <c r="Z29" s="46"/>
      <c r="AA29" s="7">
        <v>0.996</v>
      </c>
      <c r="AB29" s="53">
        <v>0.996</v>
      </c>
      <c r="AC29" s="47"/>
      <c r="AD29" s="46"/>
      <c r="AE29" s="8">
        <v>0.996</v>
      </c>
    </row>
    <row r="30" spans="4:31" ht="13.15" customHeight="1" x14ac:dyDescent="0.25">
      <c r="E30" s="48" t="s">
        <v>329</v>
      </c>
      <c r="F30" s="47"/>
      <c r="G30" s="47"/>
      <c r="H30" s="49"/>
      <c r="I30" s="81">
        <v>0</v>
      </c>
      <c r="J30" s="46"/>
      <c r="K30" s="81">
        <v>0</v>
      </c>
      <c r="L30" s="46"/>
      <c r="M30" s="81">
        <v>0</v>
      </c>
      <c r="N30" s="46"/>
      <c r="O30" s="81">
        <v>0</v>
      </c>
      <c r="P30" s="47"/>
      <c r="Q30" s="46"/>
      <c r="R30" s="81">
        <v>0</v>
      </c>
      <c r="S30" s="46"/>
      <c r="T30" s="81">
        <v>0</v>
      </c>
      <c r="U30" s="46"/>
      <c r="V30" s="81">
        <v>0</v>
      </c>
      <c r="W30" s="47"/>
      <c r="X30" s="47"/>
      <c r="Y30" s="47"/>
      <c r="Z30" s="46"/>
      <c r="AA30" s="3">
        <v>0</v>
      </c>
      <c r="AB30" s="50">
        <v>0</v>
      </c>
      <c r="AC30" s="47"/>
      <c r="AD30" s="46"/>
      <c r="AE30" s="4">
        <v>0</v>
      </c>
    </row>
    <row r="31" spans="4:31" ht="13.15" customHeight="1" x14ac:dyDescent="0.25">
      <c r="E31" s="51" t="s">
        <v>331</v>
      </c>
      <c r="F31" s="47"/>
      <c r="G31" s="47"/>
      <c r="H31" s="49"/>
      <c r="I31" s="82">
        <v>14</v>
      </c>
      <c r="J31" s="46"/>
      <c r="K31" s="82">
        <v>13.9</v>
      </c>
      <c r="L31" s="46"/>
      <c r="M31" s="82">
        <v>13.8</v>
      </c>
      <c r="N31" s="46"/>
      <c r="O31" s="82">
        <v>13.8</v>
      </c>
      <c r="P31" s="47"/>
      <c r="Q31" s="46"/>
      <c r="R31" s="82">
        <v>13.9</v>
      </c>
      <c r="S31" s="46"/>
      <c r="T31" s="82">
        <v>13.4</v>
      </c>
      <c r="U31" s="46"/>
      <c r="V31" s="82">
        <v>13.3</v>
      </c>
      <c r="W31" s="47"/>
      <c r="X31" s="47"/>
      <c r="Y31" s="47"/>
      <c r="Z31" s="46"/>
      <c r="AA31" s="9">
        <v>13.3</v>
      </c>
      <c r="AB31" s="52">
        <v>13.3</v>
      </c>
      <c r="AC31" s="47"/>
      <c r="AD31" s="46"/>
      <c r="AE31" s="10">
        <v>13.3</v>
      </c>
    </row>
    <row r="32" spans="4:31" ht="20.25" customHeight="1" x14ac:dyDescent="0.25">
      <c r="E32" s="48" t="s">
        <v>662</v>
      </c>
      <c r="F32" s="47"/>
      <c r="G32" s="47"/>
      <c r="H32" s="49"/>
      <c r="I32" s="80">
        <v>0.7</v>
      </c>
      <c r="J32" s="46"/>
      <c r="K32" s="80">
        <v>0.7</v>
      </c>
      <c r="L32" s="46"/>
      <c r="M32" s="80">
        <v>0.7</v>
      </c>
      <c r="N32" s="46"/>
      <c r="O32" s="80">
        <v>0.7</v>
      </c>
      <c r="P32" s="47"/>
      <c r="Q32" s="46"/>
      <c r="R32" s="80">
        <v>0.7</v>
      </c>
      <c r="S32" s="46"/>
      <c r="T32" s="80">
        <v>0.7</v>
      </c>
      <c r="U32" s="46"/>
      <c r="V32" s="80">
        <v>0.7</v>
      </c>
      <c r="W32" s="47"/>
      <c r="X32" s="47"/>
      <c r="Y32" s="47"/>
      <c r="Z32" s="46"/>
      <c r="AA32" s="5">
        <v>0.7</v>
      </c>
      <c r="AB32" s="45">
        <v>0.7</v>
      </c>
      <c r="AC32" s="47"/>
      <c r="AD32" s="46"/>
      <c r="AE32" s="6">
        <v>0.7</v>
      </c>
    </row>
    <row r="33" spans="5:31" ht="20.25" customHeight="1" x14ac:dyDescent="0.25">
      <c r="E33" s="48" t="s">
        <v>663</v>
      </c>
      <c r="F33" s="47"/>
      <c r="G33" s="47"/>
      <c r="H33" s="49"/>
      <c r="I33" s="80" t="s">
        <v>874</v>
      </c>
      <c r="J33" s="46"/>
      <c r="K33" s="80" t="s">
        <v>874</v>
      </c>
      <c r="L33" s="46"/>
      <c r="M33" s="80" t="s">
        <v>874</v>
      </c>
      <c r="N33" s="46"/>
      <c r="O33" s="80" t="s">
        <v>874</v>
      </c>
      <c r="P33" s="47"/>
      <c r="Q33" s="46"/>
      <c r="R33" s="80" t="s">
        <v>874</v>
      </c>
      <c r="S33" s="46"/>
      <c r="T33" s="80" t="s">
        <v>874</v>
      </c>
      <c r="U33" s="46"/>
      <c r="V33" s="80" t="s">
        <v>874</v>
      </c>
      <c r="W33" s="47"/>
      <c r="X33" s="47"/>
      <c r="Y33" s="47"/>
      <c r="Z33" s="46"/>
      <c r="AA33" s="5" t="s">
        <v>874</v>
      </c>
      <c r="AB33" s="45" t="s">
        <v>874</v>
      </c>
      <c r="AC33" s="47"/>
      <c r="AD33" s="46"/>
      <c r="AE33" s="6" t="s">
        <v>874</v>
      </c>
    </row>
    <row r="34" spans="5:31" ht="13.15" customHeight="1" x14ac:dyDescent="0.25">
      <c r="E34" s="48" t="s">
        <v>337</v>
      </c>
      <c r="F34" s="47"/>
      <c r="G34" s="47"/>
      <c r="H34" s="49"/>
      <c r="I34" s="81">
        <v>14</v>
      </c>
      <c r="J34" s="46"/>
      <c r="K34" s="81">
        <v>13.9</v>
      </c>
      <c r="L34" s="46"/>
      <c r="M34" s="81">
        <v>13.8</v>
      </c>
      <c r="N34" s="46"/>
      <c r="O34" s="81">
        <v>13.8</v>
      </c>
      <c r="P34" s="47"/>
      <c r="Q34" s="46"/>
      <c r="R34" s="81">
        <v>13.9</v>
      </c>
      <c r="S34" s="46"/>
      <c r="T34" s="81">
        <v>13.4</v>
      </c>
      <c r="U34" s="46"/>
      <c r="V34" s="81">
        <v>13.3</v>
      </c>
      <c r="W34" s="47"/>
      <c r="X34" s="47"/>
      <c r="Y34" s="47"/>
      <c r="Z34" s="46"/>
      <c r="AA34" s="3">
        <v>13.3</v>
      </c>
      <c r="AB34" s="50">
        <v>13.3</v>
      </c>
      <c r="AC34" s="47"/>
      <c r="AD34" s="46"/>
      <c r="AE34" s="4">
        <v>13.3</v>
      </c>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14</v>
      </c>
      <c r="J37" s="46"/>
      <c r="K37" s="81">
        <v>14</v>
      </c>
      <c r="L37" s="46"/>
      <c r="M37" s="81">
        <v>14</v>
      </c>
      <c r="N37" s="46"/>
      <c r="O37" s="81">
        <v>14</v>
      </c>
      <c r="P37" s="47"/>
      <c r="Q37" s="46"/>
      <c r="R37" s="81">
        <v>14</v>
      </c>
      <c r="S37" s="46"/>
      <c r="T37" s="81">
        <v>14</v>
      </c>
      <c r="U37" s="46"/>
      <c r="V37" s="81">
        <v>14</v>
      </c>
      <c r="W37" s="47"/>
      <c r="X37" s="47"/>
      <c r="Y37" s="47"/>
      <c r="Z37" s="46"/>
      <c r="AA37" s="3">
        <v>14</v>
      </c>
      <c r="AB37" s="50">
        <v>14</v>
      </c>
      <c r="AC37" s="47"/>
      <c r="AD37" s="46"/>
      <c r="AE37" s="4">
        <v>14</v>
      </c>
    </row>
    <row r="38" spans="5:31" x14ac:dyDescent="0.25">
      <c r="E38" s="48" t="s">
        <v>346</v>
      </c>
      <c r="F38" s="47"/>
      <c r="G38" s="47"/>
      <c r="H38" s="49"/>
      <c r="I38" s="81">
        <v>2</v>
      </c>
      <c r="J38" s="46"/>
      <c r="K38" s="81">
        <v>2</v>
      </c>
      <c r="L38" s="46"/>
      <c r="M38" s="81">
        <v>2</v>
      </c>
      <c r="N38" s="46"/>
      <c r="O38" s="81">
        <v>2</v>
      </c>
      <c r="P38" s="47"/>
      <c r="Q38" s="46"/>
      <c r="R38" s="81">
        <v>2</v>
      </c>
      <c r="S38" s="46"/>
      <c r="T38" s="81">
        <v>2</v>
      </c>
      <c r="U38" s="46"/>
      <c r="V38" s="81">
        <v>2</v>
      </c>
      <c r="W38" s="47"/>
      <c r="X38" s="47"/>
      <c r="Y38" s="47"/>
      <c r="Z38" s="46"/>
      <c r="AA38" s="3">
        <v>2</v>
      </c>
      <c r="AB38" s="50">
        <v>2</v>
      </c>
      <c r="AC38" s="47"/>
      <c r="AD38" s="46"/>
      <c r="AE38" s="4">
        <v>2</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24</v>
      </c>
      <c r="J41" s="46"/>
      <c r="K41" s="81">
        <v>24</v>
      </c>
      <c r="L41" s="46"/>
      <c r="M41" s="81">
        <v>24</v>
      </c>
      <c r="N41" s="46"/>
      <c r="O41" s="81">
        <v>24</v>
      </c>
      <c r="P41" s="47"/>
      <c r="Q41" s="46"/>
      <c r="R41" s="81">
        <v>24</v>
      </c>
      <c r="S41" s="46"/>
      <c r="T41" s="81">
        <v>24</v>
      </c>
      <c r="U41" s="46"/>
      <c r="V41" s="81">
        <v>24</v>
      </c>
      <c r="W41" s="47"/>
      <c r="X41" s="47"/>
      <c r="Y41" s="47"/>
      <c r="Z41" s="46"/>
      <c r="AA41" s="3">
        <v>24</v>
      </c>
      <c r="AB41" s="50">
        <v>24</v>
      </c>
      <c r="AC41" s="47"/>
      <c r="AD41" s="46"/>
      <c r="AE41" s="4">
        <v>24</v>
      </c>
    </row>
    <row r="42" spans="5:31" ht="20.100000000000001" customHeight="1" x14ac:dyDescent="0.25">
      <c r="E42" s="48" t="s">
        <v>310</v>
      </c>
      <c r="F42" s="47"/>
      <c r="G42" s="47"/>
      <c r="H42" s="49"/>
      <c r="I42" s="81">
        <v>0</v>
      </c>
      <c r="J42" s="46"/>
      <c r="K42" s="81">
        <v>0</v>
      </c>
      <c r="L42" s="46"/>
      <c r="M42" s="81">
        <v>0</v>
      </c>
      <c r="N42" s="46"/>
      <c r="O42" s="81">
        <v>0</v>
      </c>
      <c r="P42" s="47"/>
      <c r="Q42" s="46"/>
      <c r="R42" s="81">
        <v>0</v>
      </c>
      <c r="S42" s="46"/>
      <c r="T42" s="81">
        <v>0</v>
      </c>
      <c r="U42" s="46"/>
      <c r="V42" s="81">
        <v>0</v>
      </c>
      <c r="W42" s="47"/>
      <c r="X42" s="47"/>
      <c r="Y42" s="47"/>
      <c r="Z42" s="46"/>
      <c r="AA42" s="3">
        <v>0</v>
      </c>
      <c r="AB42" s="50">
        <v>0</v>
      </c>
      <c r="AC42" s="47"/>
      <c r="AD42" s="46"/>
      <c r="AE42" s="4">
        <v>0</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Gvel9OsV9eNM0hXhfu/+tAAz9sIR3iDIYHFp+NTSDX4FRedYeNQ8bPmZ7p1gTAvz8OAMuoqcr6k0wV9KxMx1Aw==" saltValue="ucziAReNltFF5jAIQmOF4w=="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969A2C58-434C-42FB-AE4C-740A0722F12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COLU - Columboola BSP (132/33kV)</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AJ53"/>
  <sheetViews>
    <sheetView showGridLines="0" topLeftCell="A28" zoomScale="145" zoomScaleNormal="145" workbookViewId="0">
      <selection activeCell="AK42" sqref="AK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964</v>
      </c>
      <c r="J3" s="69"/>
      <c r="K3" s="69"/>
      <c r="L3" s="69"/>
      <c r="M3" s="69"/>
      <c r="N3" s="69"/>
      <c r="O3" s="69"/>
      <c r="P3" s="69"/>
      <c r="Q3" s="69"/>
      <c r="R3" s="69"/>
      <c r="S3" s="69"/>
      <c r="V3" s="71" t="s">
        <v>645</v>
      </c>
      <c r="W3" s="69"/>
      <c r="Y3" s="72" t="s">
        <v>758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6.9</v>
      </c>
      <c r="K26" s="46"/>
      <c r="L26" s="81">
        <v>6.9</v>
      </c>
      <c r="M26" s="46"/>
      <c r="N26" s="81">
        <v>6.9</v>
      </c>
      <c r="O26" s="46"/>
      <c r="P26" s="81">
        <v>6.9</v>
      </c>
      <c r="Q26" s="47"/>
      <c r="R26" s="46"/>
      <c r="S26" s="81">
        <v>6.9</v>
      </c>
      <c r="T26" s="46"/>
      <c r="U26" s="81">
        <v>6.9</v>
      </c>
      <c r="V26" s="46"/>
      <c r="W26" s="81">
        <v>6.9</v>
      </c>
      <c r="X26" s="47"/>
      <c r="Y26" s="47"/>
      <c r="Z26" s="47"/>
      <c r="AA26" s="46"/>
      <c r="AB26" s="3">
        <v>6.9</v>
      </c>
      <c r="AC26" s="50">
        <v>6.9</v>
      </c>
      <c r="AD26" s="47"/>
      <c r="AE26" s="46"/>
      <c r="AF26" s="4">
        <v>6.9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v>
      </c>
      <c r="K28" s="46"/>
      <c r="L28" s="81">
        <v>2.9</v>
      </c>
      <c r="M28" s="46"/>
      <c r="N28" s="81">
        <v>2.9</v>
      </c>
      <c r="O28" s="46"/>
      <c r="P28" s="81">
        <v>2.9</v>
      </c>
      <c r="Q28" s="47"/>
      <c r="R28" s="46"/>
      <c r="S28" s="81">
        <v>2.9</v>
      </c>
      <c r="T28" s="46"/>
      <c r="U28" s="81">
        <v>1.1000000000000001</v>
      </c>
      <c r="V28" s="46"/>
      <c r="W28" s="81">
        <v>1.1000000000000001</v>
      </c>
      <c r="X28" s="47"/>
      <c r="Y28" s="47"/>
      <c r="Z28" s="47"/>
      <c r="AA28" s="46"/>
      <c r="AB28" s="3">
        <v>1.1000000000000001</v>
      </c>
      <c r="AC28" s="50">
        <v>1.1000000000000001</v>
      </c>
      <c r="AD28" s="47"/>
      <c r="AE28" s="46"/>
      <c r="AF28" s="4">
        <v>1.1000000000000001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0.88100000000000001</v>
      </c>
      <c r="K31" s="46"/>
      <c r="L31" s="83">
        <v>0.88100000000000001</v>
      </c>
      <c r="M31" s="46"/>
      <c r="N31" s="83">
        <v>0.88100000000000001</v>
      </c>
      <c r="O31" s="46"/>
      <c r="P31" s="83">
        <v>0.88100000000000001</v>
      </c>
      <c r="Q31" s="47"/>
      <c r="R31" s="46"/>
      <c r="S31" s="83">
        <v>0.88100000000000001</v>
      </c>
      <c r="T31" s="46"/>
      <c r="U31" s="83">
        <v>0.79200000000000004</v>
      </c>
      <c r="V31" s="46"/>
      <c r="W31" s="83">
        <v>0.79200000000000004</v>
      </c>
      <c r="X31" s="47"/>
      <c r="Y31" s="47"/>
      <c r="Z31" s="47"/>
      <c r="AA31" s="46"/>
      <c r="AB31" s="7">
        <v>0.79200000000000004</v>
      </c>
      <c r="AC31" s="53">
        <v>0.79200000000000004</v>
      </c>
      <c r="AD31" s="47"/>
      <c r="AE31" s="46"/>
      <c r="AF31" s="8">
        <v>0.79200000000000004</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2.7</v>
      </c>
      <c r="K33" s="46"/>
      <c r="L33" s="82">
        <v>2.7</v>
      </c>
      <c r="M33" s="46"/>
      <c r="N33" s="82">
        <v>2.7</v>
      </c>
      <c r="O33" s="46"/>
      <c r="P33" s="82">
        <v>2.7</v>
      </c>
      <c r="Q33" s="47"/>
      <c r="R33" s="46"/>
      <c r="S33" s="82">
        <v>2.7</v>
      </c>
      <c r="T33" s="46"/>
      <c r="U33" s="82">
        <v>1</v>
      </c>
      <c r="V33" s="46"/>
      <c r="W33" s="82">
        <v>1</v>
      </c>
      <c r="X33" s="47"/>
      <c r="Y33" s="47"/>
      <c r="Z33" s="47"/>
      <c r="AA33" s="46"/>
      <c r="AB33" s="9">
        <v>1</v>
      </c>
      <c r="AC33" s="52">
        <v>1</v>
      </c>
      <c r="AD33" s="47"/>
      <c r="AE33" s="46"/>
      <c r="AF33" s="10">
        <v>1</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968</v>
      </c>
      <c r="K35" s="46"/>
      <c r="L35" s="80" t="s">
        <v>968</v>
      </c>
      <c r="M35" s="46"/>
      <c r="N35" s="80" t="s">
        <v>968</v>
      </c>
      <c r="O35" s="46"/>
      <c r="P35" s="80" t="s">
        <v>968</v>
      </c>
      <c r="Q35" s="47"/>
      <c r="R35" s="46"/>
      <c r="S35" s="80" t="s">
        <v>968</v>
      </c>
      <c r="T35" s="46"/>
      <c r="U35" s="80" t="s">
        <v>968</v>
      </c>
      <c r="V35" s="46"/>
      <c r="W35" s="80" t="s">
        <v>968</v>
      </c>
      <c r="X35" s="47"/>
      <c r="Y35" s="47"/>
      <c r="Z35" s="47"/>
      <c r="AA35" s="46"/>
      <c r="AB35" s="5" t="s">
        <v>968</v>
      </c>
      <c r="AC35" s="45" t="s">
        <v>968</v>
      </c>
      <c r="AD35" s="47"/>
      <c r="AE35" s="46"/>
      <c r="AF35" s="6" t="s">
        <v>968</v>
      </c>
    </row>
    <row r="36" spans="5:32" ht="13.15" customHeight="1" x14ac:dyDescent="0.25">
      <c r="E36" s="48" t="s">
        <v>337</v>
      </c>
      <c r="F36" s="47"/>
      <c r="G36" s="47"/>
      <c r="H36" s="47"/>
      <c r="I36" s="49"/>
      <c r="J36" s="81">
        <v>2.7</v>
      </c>
      <c r="K36" s="46"/>
      <c r="L36" s="81">
        <v>2.7</v>
      </c>
      <c r="M36" s="46"/>
      <c r="N36" s="81">
        <v>2.7</v>
      </c>
      <c r="O36" s="46"/>
      <c r="P36" s="81">
        <v>2.7</v>
      </c>
      <c r="Q36" s="47"/>
      <c r="R36" s="46"/>
      <c r="S36" s="81">
        <v>2.7</v>
      </c>
      <c r="T36" s="46"/>
      <c r="U36" s="81">
        <v>1</v>
      </c>
      <c r="V36" s="46"/>
      <c r="W36" s="81">
        <v>1</v>
      </c>
      <c r="X36" s="47"/>
      <c r="Y36" s="47"/>
      <c r="Z36" s="47"/>
      <c r="AA36" s="46"/>
      <c r="AB36" s="3">
        <v>1</v>
      </c>
      <c r="AC36" s="50">
        <v>1</v>
      </c>
      <c r="AD36" s="47"/>
      <c r="AE36" s="46"/>
      <c r="AF36" s="4">
        <v>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2.4</v>
      </c>
      <c r="K39" s="46"/>
      <c r="L39" s="81">
        <v>2.4</v>
      </c>
      <c r="M39" s="46"/>
      <c r="N39" s="81">
        <v>2.4</v>
      </c>
      <c r="O39" s="46"/>
      <c r="P39" s="81">
        <v>2.4</v>
      </c>
      <c r="Q39" s="47"/>
      <c r="R39" s="46"/>
      <c r="S39" s="81">
        <v>2.4</v>
      </c>
      <c r="T39" s="46"/>
      <c r="U39" s="81">
        <v>2.4</v>
      </c>
      <c r="V39" s="46"/>
      <c r="W39" s="81">
        <v>2.4</v>
      </c>
      <c r="X39" s="47"/>
      <c r="Y39" s="47"/>
      <c r="Z39" s="47"/>
      <c r="AA39" s="46"/>
      <c r="AB39" s="3">
        <v>2.4</v>
      </c>
      <c r="AC39" s="50">
        <v>2.4</v>
      </c>
      <c r="AD39" s="47"/>
      <c r="AE39" s="46"/>
      <c r="AF39" s="4">
        <v>2.4</v>
      </c>
    </row>
    <row r="40" spans="5:32" x14ac:dyDescent="0.25">
      <c r="E40" s="48" t="s">
        <v>346</v>
      </c>
      <c r="F40" s="47"/>
      <c r="G40" s="47"/>
      <c r="H40" s="47"/>
      <c r="I40" s="49"/>
      <c r="J40" s="81">
        <v>0.5</v>
      </c>
      <c r="K40" s="46"/>
      <c r="L40" s="81">
        <v>0.5</v>
      </c>
      <c r="M40" s="46"/>
      <c r="N40" s="81">
        <v>0.5</v>
      </c>
      <c r="O40" s="46"/>
      <c r="P40" s="81">
        <v>0.5</v>
      </c>
      <c r="Q40" s="47"/>
      <c r="R40" s="46"/>
      <c r="S40" s="81">
        <v>0.5</v>
      </c>
      <c r="T40" s="46"/>
      <c r="U40" s="81">
        <v>0.5</v>
      </c>
      <c r="V40" s="46"/>
      <c r="W40" s="81">
        <v>0.5</v>
      </c>
      <c r="X40" s="47"/>
      <c r="Y40" s="47"/>
      <c r="Z40" s="47"/>
      <c r="AA40" s="46"/>
      <c r="AB40" s="3">
        <v>0.5</v>
      </c>
      <c r="AC40" s="50">
        <v>0.5</v>
      </c>
      <c r="AD40" s="47"/>
      <c r="AE40" s="46"/>
      <c r="AF40" s="4">
        <v>0.5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2</v>
      </c>
      <c r="K44" s="46"/>
      <c r="L44" s="81">
        <v>2</v>
      </c>
      <c r="M44" s="46"/>
      <c r="N44" s="81">
        <v>2</v>
      </c>
      <c r="O44" s="46"/>
      <c r="P44" s="81">
        <v>2</v>
      </c>
      <c r="Q44" s="47"/>
      <c r="R44" s="46"/>
      <c r="S44" s="81">
        <v>2</v>
      </c>
      <c r="T44" s="46"/>
      <c r="U44" s="81">
        <v>2</v>
      </c>
      <c r="V44" s="46"/>
      <c r="W44" s="81">
        <v>2</v>
      </c>
      <c r="X44" s="47"/>
      <c r="Y44" s="47"/>
      <c r="Z44" s="47"/>
      <c r="AA44" s="46"/>
      <c r="AB44" s="3">
        <v>2</v>
      </c>
      <c r="AC44" s="50">
        <v>2</v>
      </c>
      <c r="AD44" s="47"/>
      <c r="AE44" s="46"/>
      <c r="AF44" s="4">
        <v>2</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WBCa+2++bPJlUfvtQRyE5Cn3ws0qZ0sOoWMbgrBs9eoFs5DAe2HF6g0kOWR745WpohrdnzLOikdbQf3vmmWGQ==" saltValue="GkebdVPv/ajqcu6bZu5uo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28ABFCE-93E4-4207-83A6-1B2E078956A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COME - Comet (66/22kV)</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AJ53"/>
  <sheetViews>
    <sheetView showGridLines="0" topLeftCell="A34"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969</v>
      </c>
      <c r="J3" s="69"/>
      <c r="K3" s="69"/>
      <c r="L3" s="69"/>
      <c r="M3" s="69"/>
      <c r="N3" s="69"/>
      <c r="O3" s="69"/>
      <c r="P3" s="69"/>
      <c r="Q3" s="69"/>
      <c r="R3" s="69"/>
      <c r="S3" s="69"/>
      <c r="V3" s="71" t="s">
        <v>645</v>
      </c>
      <c r="W3" s="69"/>
      <c r="Y3" s="72" t="s">
        <v>970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21.5</v>
      </c>
      <c r="K26" s="46"/>
      <c r="L26" s="81">
        <v>21.5</v>
      </c>
      <c r="M26" s="46"/>
      <c r="N26" s="81">
        <v>21.5</v>
      </c>
      <c r="O26" s="46"/>
      <c r="P26" s="81">
        <v>21.5</v>
      </c>
      <c r="Q26" s="47"/>
      <c r="R26" s="46"/>
      <c r="S26" s="81">
        <v>21.5</v>
      </c>
      <c r="T26" s="46"/>
      <c r="U26" s="81">
        <v>24.6</v>
      </c>
      <c r="V26" s="46"/>
      <c r="W26" s="81">
        <v>24.6</v>
      </c>
      <c r="X26" s="47"/>
      <c r="Y26" s="47"/>
      <c r="Z26" s="47"/>
      <c r="AA26" s="46"/>
      <c r="AB26" s="3">
        <v>24.6</v>
      </c>
      <c r="AC26" s="50">
        <v>24.6</v>
      </c>
      <c r="AD26" s="47"/>
      <c r="AE26" s="46"/>
      <c r="AF26" s="4">
        <v>24.6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4.5999999999999996</v>
      </c>
      <c r="K28" s="46"/>
      <c r="L28" s="81">
        <v>4.5</v>
      </c>
      <c r="M28" s="46"/>
      <c r="N28" s="81">
        <v>4.5</v>
      </c>
      <c r="O28" s="46"/>
      <c r="P28" s="81">
        <v>4.5</v>
      </c>
      <c r="Q28" s="47"/>
      <c r="R28" s="46"/>
      <c r="S28" s="81">
        <v>4.5999999999999996</v>
      </c>
      <c r="T28" s="46"/>
      <c r="U28" s="81">
        <v>3.9</v>
      </c>
      <c r="V28" s="46"/>
      <c r="W28" s="81">
        <v>3.9</v>
      </c>
      <c r="X28" s="47"/>
      <c r="Y28" s="47"/>
      <c r="Z28" s="47"/>
      <c r="AA28" s="46"/>
      <c r="AB28" s="3">
        <v>3.8</v>
      </c>
      <c r="AC28" s="50">
        <v>3.9</v>
      </c>
      <c r="AD28" s="47"/>
      <c r="AE28" s="46"/>
      <c r="AF28" s="4">
        <v>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0.98399999999999999</v>
      </c>
      <c r="K31" s="46"/>
      <c r="L31" s="83">
        <v>0.98399999999999999</v>
      </c>
      <c r="M31" s="46"/>
      <c r="N31" s="83">
        <v>0.98399999999999999</v>
      </c>
      <c r="O31" s="46"/>
      <c r="P31" s="83">
        <v>0.98399999999999999</v>
      </c>
      <c r="Q31" s="47"/>
      <c r="R31" s="46"/>
      <c r="S31" s="83">
        <v>0.98399999999999999</v>
      </c>
      <c r="T31" s="46"/>
      <c r="U31" s="83">
        <v>0.98699999999999999</v>
      </c>
      <c r="V31" s="46"/>
      <c r="W31" s="83">
        <v>0.98699999999999999</v>
      </c>
      <c r="X31" s="47"/>
      <c r="Y31" s="47"/>
      <c r="Z31" s="47"/>
      <c r="AA31" s="46"/>
      <c r="AB31" s="7">
        <v>0.98699999999999999</v>
      </c>
      <c r="AC31" s="53">
        <v>0.98699999999999999</v>
      </c>
      <c r="AD31" s="47"/>
      <c r="AE31" s="46"/>
      <c r="AF31" s="8">
        <v>0.98699999999999999</v>
      </c>
    </row>
    <row r="32" spans="4:32" ht="13.15" customHeight="1" x14ac:dyDescent="0.25">
      <c r="E32" s="48" t="s">
        <v>329</v>
      </c>
      <c r="F32" s="47"/>
      <c r="G32" s="47"/>
      <c r="H32" s="47"/>
      <c r="I32" s="49"/>
      <c r="J32" s="81">
        <v>12.6</v>
      </c>
      <c r="K32" s="46"/>
      <c r="L32" s="81">
        <v>12.6</v>
      </c>
      <c r="M32" s="46"/>
      <c r="N32" s="81">
        <v>12.6</v>
      </c>
      <c r="O32" s="46"/>
      <c r="P32" s="81">
        <v>12.6</v>
      </c>
      <c r="Q32" s="47"/>
      <c r="R32" s="46"/>
      <c r="S32" s="81">
        <v>12.6</v>
      </c>
      <c r="T32" s="46"/>
      <c r="U32" s="81">
        <v>13.6</v>
      </c>
      <c r="V32" s="46"/>
      <c r="W32" s="81">
        <v>13.6</v>
      </c>
      <c r="X32" s="47"/>
      <c r="Y32" s="47"/>
      <c r="Z32" s="47"/>
      <c r="AA32" s="46"/>
      <c r="AB32" s="3">
        <v>13.6</v>
      </c>
      <c r="AC32" s="50">
        <v>13.6</v>
      </c>
      <c r="AD32" s="47"/>
      <c r="AE32" s="46"/>
      <c r="AF32" s="4">
        <v>13.6</v>
      </c>
    </row>
    <row r="33" spans="5:32" ht="13.15" customHeight="1" x14ac:dyDescent="0.25">
      <c r="E33" s="51" t="s">
        <v>331</v>
      </c>
      <c r="F33" s="47"/>
      <c r="G33" s="47"/>
      <c r="H33" s="47"/>
      <c r="I33" s="49"/>
      <c r="J33" s="82">
        <v>4.4000000000000004</v>
      </c>
      <c r="K33" s="46"/>
      <c r="L33" s="82">
        <v>4.4000000000000004</v>
      </c>
      <c r="M33" s="46"/>
      <c r="N33" s="82">
        <v>4.4000000000000004</v>
      </c>
      <c r="O33" s="46"/>
      <c r="P33" s="82">
        <v>4.4000000000000004</v>
      </c>
      <c r="Q33" s="47"/>
      <c r="R33" s="46"/>
      <c r="S33" s="82">
        <v>4.5</v>
      </c>
      <c r="T33" s="46"/>
      <c r="U33" s="82">
        <v>3.7</v>
      </c>
      <c r="V33" s="46"/>
      <c r="W33" s="82">
        <v>3.7</v>
      </c>
      <c r="X33" s="47"/>
      <c r="Y33" s="47"/>
      <c r="Z33" s="47"/>
      <c r="AA33" s="46"/>
      <c r="AB33" s="9">
        <v>3.7</v>
      </c>
      <c r="AC33" s="52">
        <v>3.7</v>
      </c>
      <c r="AD33" s="47"/>
      <c r="AE33" s="46"/>
      <c r="AF33" s="10">
        <v>3.7</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974</v>
      </c>
      <c r="K35" s="46"/>
      <c r="L35" s="80" t="s">
        <v>974</v>
      </c>
      <c r="M35" s="46"/>
      <c r="N35" s="80" t="s">
        <v>974</v>
      </c>
      <c r="O35" s="46"/>
      <c r="P35" s="80" t="s">
        <v>974</v>
      </c>
      <c r="Q35" s="47"/>
      <c r="R35" s="46"/>
      <c r="S35" s="80" t="s">
        <v>974</v>
      </c>
      <c r="T35" s="46"/>
      <c r="U35" s="80" t="s">
        <v>974</v>
      </c>
      <c r="V35" s="46"/>
      <c r="W35" s="80" t="s">
        <v>974</v>
      </c>
      <c r="X35" s="47"/>
      <c r="Y35" s="47"/>
      <c r="Z35" s="47"/>
      <c r="AA35" s="46"/>
      <c r="AB35" s="5" t="s">
        <v>974</v>
      </c>
      <c r="AC35" s="45" t="s">
        <v>974</v>
      </c>
      <c r="AD35" s="47"/>
      <c r="AE35" s="46"/>
      <c r="AF35" s="6" t="s">
        <v>974</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16</v>
      </c>
      <c r="K43" s="46"/>
      <c r="L43" s="81">
        <v>16</v>
      </c>
      <c r="M43" s="46"/>
      <c r="N43" s="81">
        <v>16</v>
      </c>
      <c r="O43" s="46"/>
      <c r="P43" s="81">
        <v>16</v>
      </c>
      <c r="Q43" s="47"/>
      <c r="R43" s="46"/>
      <c r="S43" s="81">
        <v>16</v>
      </c>
      <c r="T43" s="46"/>
      <c r="U43" s="81">
        <v>16</v>
      </c>
      <c r="V43" s="46"/>
      <c r="W43" s="81">
        <v>16</v>
      </c>
      <c r="X43" s="47"/>
      <c r="Y43" s="47"/>
      <c r="Z43" s="47"/>
      <c r="AA43" s="46"/>
      <c r="AB43" s="3">
        <v>16</v>
      </c>
      <c r="AC43" s="50">
        <v>16</v>
      </c>
      <c r="AD43" s="47"/>
      <c r="AE43" s="46"/>
      <c r="AF43" s="4">
        <v>16</v>
      </c>
    </row>
    <row r="44" spans="5:32" ht="20.100000000000001" customHeight="1" x14ac:dyDescent="0.25">
      <c r="E44" s="48" t="s">
        <v>310</v>
      </c>
      <c r="F44" s="47"/>
      <c r="G44" s="47"/>
      <c r="H44" s="47"/>
      <c r="I44" s="49"/>
      <c r="J44" s="81">
        <v>8</v>
      </c>
      <c r="K44" s="46"/>
      <c r="L44" s="81">
        <v>8</v>
      </c>
      <c r="M44" s="46"/>
      <c r="N44" s="81">
        <v>8</v>
      </c>
      <c r="O44" s="46"/>
      <c r="P44" s="81">
        <v>8</v>
      </c>
      <c r="Q44" s="47"/>
      <c r="R44" s="46"/>
      <c r="S44" s="81">
        <v>8</v>
      </c>
      <c r="T44" s="46"/>
      <c r="U44" s="81">
        <v>8</v>
      </c>
      <c r="V44" s="46"/>
      <c r="W44" s="81">
        <v>8</v>
      </c>
      <c r="X44" s="47"/>
      <c r="Y44" s="47"/>
      <c r="Z44" s="47"/>
      <c r="AA44" s="46"/>
      <c r="AB44" s="3">
        <v>8</v>
      </c>
      <c r="AC44" s="50">
        <v>8</v>
      </c>
      <c r="AD44" s="47"/>
      <c r="AE44" s="46"/>
      <c r="AF44" s="4">
        <v>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Z4s0/z7yXxC9iNxfQdvmLrbqnsMId8Rp/8qNQv7moij7DpSLAqbSNXrVBnPkXjYtOsoEvpqZpX0UGrKIWdDHOw==" saltValue="Gi3CPI4T/bCFIfkEWlii5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745CD401-F414-4946-8525-5B2BC33DA7A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COOK - Cooktown (66/22kV)</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AJ53"/>
  <sheetViews>
    <sheetView showGridLines="0" topLeftCell="A34"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975</v>
      </c>
      <c r="J3" s="69"/>
      <c r="K3" s="69"/>
      <c r="L3" s="69"/>
      <c r="M3" s="69"/>
      <c r="N3" s="69"/>
      <c r="O3" s="69"/>
      <c r="P3" s="69"/>
      <c r="Q3" s="69"/>
      <c r="R3" s="69"/>
      <c r="S3" s="69"/>
      <c r="V3" s="71" t="s">
        <v>645</v>
      </c>
      <c r="W3" s="69"/>
      <c r="Y3" s="72" t="s">
        <v>764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977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978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5.3</v>
      </c>
      <c r="K26" s="46"/>
      <c r="L26" s="81">
        <v>5.3</v>
      </c>
      <c r="M26" s="46"/>
      <c r="N26" s="81">
        <v>5.3</v>
      </c>
      <c r="O26" s="46"/>
      <c r="P26" s="81">
        <v>5.3</v>
      </c>
      <c r="Q26" s="47"/>
      <c r="R26" s="46"/>
      <c r="S26" s="81">
        <v>5.3</v>
      </c>
      <c r="T26" s="46"/>
      <c r="U26" s="81">
        <v>6</v>
      </c>
      <c r="V26" s="46"/>
      <c r="W26" s="81">
        <v>6</v>
      </c>
      <c r="X26" s="47"/>
      <c r="Y26" s="47"/>
      <c r="Z26" s="47"/>
      <c r="AA26" s="46"/>
      <c r="AB26" s="3">
        <v>6</v>
      </c>
      <c r="AC26" s="50">
        <v>6</v>
      </c>
      <c r="AD26" s="47"/>
      <c r="AE26" s="46"/>
      <c r="AF26" s="4">
        <v>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v>
      </c>
      <c r="K28" s="46"/>
      <c r="L28" s="81">
        <v>1.5</v>
      </c>
      <c r="M28" s="46"/>
      <c r="N28" s="81">
        <v>1.5</v>
      </c>
      <c r="O28" s="46"/>
      <c r="P28" s="81">
        <v>1.5</v>
      </c>
      <c r="Q28" s="47"/>
      <c r="R28" s="46"/>
      <c r="S28" s="81">
        <v>1.5</v>
      </c>
      <c r="T28" s="46"/>
      <c r="U28" s="81">
        <v>1.6</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0.92900000000000005</v>
      </c>
      <c r="K31" s="46"/>
      <c r="L31" s="83">
        <v>0.92900000000000005</v>
      </c>
      <c r="M31" s="46"/>
      <c r="N31" s="83">
        <v>0.92900000000000005</v>
      </c>
      <c r="O31" s="46"/>
      <c r="P31" s="83">
        <v>0.92900000000000005</v>
      </c>
      <c r="Q31" s="47"/>
      <c r="R31" s="46"/>
      <c r="S31" s="83">
        <v>0.92900000000000005</v>
      </c>
      <c r="T31" s="46"/>
      <c r="U31" s="83">
        <v>0.88900000000000001</v>
      </c>
      <c r="V31" s="46"/>
      <c r="W31" s="83">
        <v>0.88900000000000001</v>
      </c>
      <c r="X31" s="47"/>
      <c r="Y31" s="47"/>
      <c r="Z31" s="47"/>
      <c r="AA31" s="46"/>
      <c r="AB31" s="7">
        <v>0.88900000000000001</v>
      </c>
      <c r="AC31" s="53">
        <v>0.88900000000000001</v>
      </c>
      <c r="AD31" s="47"/>
      <c r="AE31" s="46"/>
      <c r="AF31" s="8">
        <v>0.88900000000000001</v>
      </c>
    </row>
    <row r="32" spans="4:32" ht="13.15" customHeight="1" x14ac:dyDescent="0.25">
      <c r="E32" s="48" t="s">
        <v>329</v>
      </c>
      <c r="F32" s="47"/>
      <c r="G32" s="47"/>
      <c r="H32" s="47"/>
      <c r="I32" s="49"/>
      <c r="J32" s="81">
        <v>3</v>
      </c>
      <c r="K32" s="46"/>
      <c r="L32" s="81">
        <v>3</v>
      </c>
      <c r="M32" s="46"/>
      <c r="N32" s="81">
        <v>3</v>
      </c>
      <c r="O32" s="46"/>
      <c r="P32" s="81">
        <v>3</v>
      </c>
      <c r="Q32" s="47"/>
      <c r="R32" s="46"/>
      <c r="S32" s="81">
        <v>3</v>
      </c>
      <c r="T32" s="46"/>
      <c r="U32" s="81">
        <v>3</v>
      </c>
      <c r="V32" s="46"/>
      <c r="W32" s="81">
        <v>3</v>
      </c>
      <c r="X32" s="47"/>
      <c r="Y32" s="47"/>
      <c r="Z32" s="47"/>
      <c r="AA32" s="46"/>
      <c r="AB32" s="3">
        <v>3</v>
      </c>
      <c r="AC32" s="50">
        <v>3</v>
      </c>
      <c r="AD32" s="47"/>
      <c r="AE32" s="46"/>
      <c r="AF32" s="4">
        <v>3</v>
      </c>
    </row>
    <row r="33" spans="5:32" ht="13.15" customHeight="1" x14ac:dyDescent="0.25">
      <c r="E33" s="51" t="s">
        <v>331</v>
      </c>
      <c r="F33" s="47"/>
      <c r="G33" s="47"/>
      <c r="H33" s="47"/>
      <c r="I33" s="49"/>
      <c r="J33" s="82">
        <v>1.4</v>
      </c>
      <c r="K33" s="46"/>
      <c r="L33" s="82">
        <v>1.4</v>
      </c>
      <c r="M33" s="46"/>
      <c r="N33" s="82">
        <v>1.4</v>
      </c>
      <c r="O33" s="46"/>
      <c r="P33" s="82">
        <v>1.4</v>
      </c>
      <c r="Q33" s="47"/>
      <c r="R33" s="46"/>
      <c r="S33" s="82">
        <v>1.4</v>
      </c>
      <c r="T33" s="46"/>
      <c r="U33" s="82">
        <v>1.5</v>
      </c>
      <c r="V33" s="46"/>
      <c r="W33" s="82">
        <v>1.5</v>
      </c>
      <c r="X33" s="47"/>
      <c r="Y33" s="47"/>
      <c r="Z33" s="47"/>
      <c r="AA33" s="46"/>
      <c r="AB33" s="9">
        <v>1.5</v>
      </c>
      <c r="AC33" s="52">
        <v>1.5</v>
      </c>
      <c r="AD33" s="47"/>
      <c r="AE33" s="46"/>
      <c r="AF33" s="10">
        <v>1.5</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3</v>
      </c>
      <c r="K39" s="46"/>
      <c r="L39" s="81">
        <v>3</v>
      </c>
      <c r="M39" s="46"/>
      <c r="N39" s="81">
        <v>3</v>
      </c>
      <c r="O39" s="46"/>
      <c r="P39" s="81">
        <v>3</v>
      </c>
      <c r="Q39" s="47"/>
      <c r="R39" s="46"/>
      <c r="S39" s="81">
        <v>3</v>
      </c>
      <c r="T39" s="46"/>
      <c r="U39" s="81">
        <v>3</v>
      </c>
      <c r="V39" s="46"/>
      <c r="W39" s="81">
        <v>3</v>
      </c>
      <c r="X39" s="47"/>
      <c r="Y39" s="47"/>
      <c r="Z39" s="47"/>
      <c r="AA39" s="46"/>
      <c r="AB39" s="3">
        <v>3</v>
      </c>
      <c r="AC39" s="50">
        <v>3</v>
      </c>
      <c r="AD39" s="47"/>
      <c r="AE39" s="46"/>
      <c r="AF39" s="4">
        <v>3</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v>
      </c>
      <c r="K43" s="46"/>
      <c r="L43" s="81">
        <v>4</v>
      </c>
      <c r="M43" s="46"/>
      <c r="N43" s="81">
        <v>4</v>
      </c>
      <c r="O43" s="46"/>
      <c r="P43" s="81">
        <v>4</v>
      </c>
      <c r="Q43" s="47"/>
      <c r="R43" s="46"/>
      <c r="S43" s="81">
        <v>4</v>
      </c>
      <c r="T43" s="46"/>
      <c r="U43" s="81">
        <v>4</v>
      </c>
      <c r="V43" s="46"/>
      <c r="W43" s="81">
        <v>4</v>
      </c>
      <c r="X43" s="47"/>
      <c r="Y43" s="47"/>
      <c r="Z43" s="47"/>
      <c r="AA43" s="46"/>
      <c r="AB43" s="3">
        <v>4</v>
      </c>
      <c r="AC43" s="50">
        <v>4</v>
      </c>
      <c r="AD43" s="47"/>
      <c r="AE43" s="46"/>
      <c r="AF43" s="4">
        <v>4</v>
      </c>
    </row>
    <row r="44" spans="5:32" ht="20.100000000000001" customHeight="1" x14ac:dyDescent="0.25">
      <c r="E44" s="48" t="s">
        <v>310</v>
      </c>
      <c r="F44" s="47"/>
      <c r="G44" s="47"/>
      <c r="H44" s="47"/>
      <c r="I44" s="49"/>
      <c r="J44" s="81">
        <v>2</v>
      </c>
      <c r="K44" s="46"/>
      <c r="L44" s="81">
        <v>2</v>
      </c>
      <c r="M44" s="46"/>
      <c r="N44" s="81">
        <v>2</v>
      </c>
      <c r="O44" s="46"/>
      <c r="P44" s="81">
        <v>2</v>
      </c>
      <c r="Q44" s="47"/>
      <c r="R44" s="46"/>
      <c r="S44" s="81">
        <v>2</v>
      </c>
      <c r="T44" s="46"/>
      <c r="U44" s="81">
        <v>2</v>
      </c>
      <c r="V44" s="46"/>
      <c r="W44" s="81">
        <v>2</v>
      </c>
      <c r="X44" s="47"/>
      <c r="Y44" s="47"/>
      <c r="Z44" s="47"/>
      <c r="AA44" s="46"/>
      <c r="AB44" s="3">
        <v>2</v>
      </c>
      <c r="AC44" s="50">
        <v>2</v>
      </c>
      <c r="AD44" s="47"/>
      <c r="AE44" s="46"/>
      <c r="AF44" s="4">
        <v>2</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Y4ga8/qIqx4bwyS2HgkxYoexWWykfxOSCpg120tlOESndVXJhrpvhzeZwZbjkBQ98Tzae/nSqsgcaiD82Q99A==" saltValue="aPrlJhVO/Fqhse4a36tHi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EA90A79-E56A-4EF3-AAE4-5201BBD2523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COOM - Coominglah (66/22kV)</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AJ53"/>
  <sheetViews>
    <sheetView showGridLines="0" topLeftCell="A3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979</v>
      </c>
      <c r="J3" s="69"/>
      <c r="K3" s="69"/>
      <c r="L3" s="69"/>
      <c r="M3" s="69"/>
      <c r="N3" s="69"/>
      <c r="O3" s="69"/>
      <c r="P3" s="69"/>
      <c r="Q3" s="69"/>
      <c r="R3" s="69"/>
      <c r="S3" s="69"/>
      <c r="V3" s="71" t="s">
        <v>645</v>
      </c>
      <c r="W3" s="69"/>
      <c r="Y3" s="72" t="s">
        <v>980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981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983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80</v>
      </c>
      <c r="K26" s="46"/>
      <c r="L26" s="81">
        <v>80</v>
      </c>
      <c r="M26" s="46"/>
      <c r="N26" s="81">
        <v>80</v>
      </c>
      <c r="O26" s="46"/>
      <c r="P26" s="81">
        <v>80</v>
      </c>
      <c r="Q26" s="47"/>
      <c r="R26" s="46"/>
      <c r="S26" s="81">
        <v>80</v>
      </c>
      <c r="T26" s="46"/>
      <c r="U26" s="81">
        <v>80</v>
      </c>
      <c r="V26" s="46"/>
      <c r="W26" s="81">
        <v>80</v>
      </c>
      <c r="X26" s="47"/>
      <c r="Y26" s="47"/>
      <c r="Z26" s="47"/>
      <c r="AA26" s="46"/>
      <c r="AB26" s="3">
        <v>80</v>
      </c>
      <c r="AC26" s="50">
        <v>80</v>
      </c>
      <c r="AD26" s="47"/>
      <c r="AE26" s="46"/>
      <c r="AF26" s="4">
        <v>80</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41.5</v>
      </c>
      <c r="K28" s="46"/>
      <c r="L28" s="81">
        <v>41.5</v>
      </c>
      <c r="M28" s="46"/>
      <c r="N28" s="81">
        <v>41.5</v>
      </c>
      <c r="O28" s="46"/>
      <c r="P28" s="81">
        <v>41.5</v>
      </c>
      <c r="Q28" s="47"/>
      <c r="R28" s="46"/>
      <c r="S28" s="81">
        <v>41.5</v>
      </c>
      <c r="T28" s="46"/>
      <c r="U28" s="81">
        <v>29.7</v>
      </c>
      <c r="V28" s="46"/>
      <c r="W28" s="81">
        <v>29.7</v>
      </c>
      <c r="X28" s="47"/>
      <c r="Y28" s="47"/>
      <c r="Z28" s="47"/>
      <c r="AA28" s="46"/>
      <c r="AB28" s="3">
        <v>29.7</v>
      </c>
      <c r="AC28" s="50">
        <v>29.7</v>
      </c>
      <c r="AD28" s="47"/>
      <c r="AE28" s="46"/>
      <c r="AF28" s="4">
        <v>29.7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0.70299999999999996</v>
      </c>
      <c r="K31" s="46"/>
      <c r="L31" s="83">
        <v>0.70299999999999996</v>
      </c>
      <c r="M31" s="46"/>
      <c r="N31" s="83">
        <v>0.70299999999999996</v>
      </c>
      <c r="O31" s="46"/>
      <c r="P31" s="83">
        <v>0.70299999999999996</v>
      </c>
      <c r="Q31" s="47"/>
      <c r="R31" s="46"/>
      <c r="S31" s="83">
        <v>0.70299999999999996</v>
      </c>
      <c r="T31" s="46"/>
      <c r="U31" s="83">
        <v>0.61499999999999999</v>
      </c>
      <c r="V31" s="46"/>
      <c r="W31" s="83">
        <v>0.61499999999999999</v>
      </c>
      <c r="X31" s="47"/>
      <c r="Y31" s="47"/>
      <c r="Z31" s="47"/>
      <c r="AA31" s="46"/>
      <c r="AB31" s="7">
        <v>0.61499999999999999</v>
      </c>
      <c r="AC31" s="53">
        <v>0.61499999999999999</v>
      </c>
      <c r="AD31" s="47"/>
      <c r="AE31" s="46"/>
      <c r="AF31" s="8">
        <v>0.61499999999999999</v>
      </c>
    </row>
    <row r="32" spans="4:32" ht="13.15" customHeight="1" x14ac:dyDescent="0.25">
      <c r="E32" s="48" t="s">
        <v>329</v>
      </c>
      <c r="F32" s="47"/>
      <c r="G32" s="47"/>
      <c r="H32" s="47"/>
      <c r="I32" s="49"/>
      <c r="J32" s="81">
        <v>40</v>
      </c>
      <c r="K32" s="46"/>
      <c r="L32" s="81">
        <v>40</v>
      </c>
      <c r="M32" s="46"/>
      <c r="N32" s="81">
        <v>40</v>
      </c>
      <c r="O32" s="46"/>
      <c r="P32" s="81">
        <v>40</v>
      </c>
      <c r="Q32" s="47"/>
      <c r="R32" s="46"/>
      <c r="S32" s="81">
        <v>40</v>
      </c>
      <c r="T32" s="46"/>
      <c r="U32" s="81">
        <v>40</v>
      </c>
      <c r="V32" s="46"/>
      <c r="W32" s="81">
        <v>40</v>
      </c>
      <c r="X32" s="47"/>
      <c r="Y32" s="47"/>
      <c r="Z32" s="47"/>
      <c r="AA32" s="46"/>
      <c r="AB32" s="3">
        <v>40</v>
      </c>
      <c r="AC32" s="50">
        <v>40</v>
      </c>
      <c r="AD32" s="47"/>
      <c r="AE32" s="46"/>
      <c r="AF32" s="4">
        <v>40</v>
      </c>
    </row>
    <row r="33" spans="5:32" ht="13.15" customHeight="1" x14ac:dyDescent="0.25">
      <c r="E33" s="51" t="s">
        <v>331</v>
      </c>
      <c r="F33" s="47"/>
      <c r="G33" s="47"/>
      <c r="H33" s="47"/>
      <c r="I33" s="49"/>
      <c r="J33" s="82">
        <v>40.5</v>
      </c>
      <c r="K33" s="46"/>
      <c r="L33" s="82">
        <v>40.5</v>
      </c>
      <c r="M33" s="46"/>
      <c r="N33" s="82">
        <v>40.5</v>
      </c>
      <c r="O33" s="46"/>
      <c r="P33" s="82">
        <v>40.5</v>
      </c>
      <c r="Q33" s="47"/>
      <c r="R33" s="46"/>
      <c r="S33" s="82">
        <v>40.5</v>
      </c>
      <c r="T33" s="46"/>
      <c r="U33" s="82">
        <v>29</v>
      </c>
      <c r="V33" s="46"/>
      <c r="W33" s="82">
        <v>29</v>
      </c>
      <c r="X33" s="47"/>
      <c r="Y33" s="47"/>
      <c r="Z33" s="47"/>
      <c r="AA33" s="46"/>
      <c r="AB33" s="9">
        <v>29</v>
      </c>
      <c r="AC33" s="52">
        <v>29</v>
      </c>
      <c r="AD33" s="47"/>
      <c r="AE33" s="46"/>
      <c r="AF33" s="10">
        <v>29</v>
      </c>
    </row>
    <row r="34" spans="5:32" ht="20.25" customHeight="1" x14ac:dyDescent="0.25">
      <c r="E34" s="48" t="s">
        <v>662</v>
      </c>
      <c r="F34" s="47"/>
      <c r="G34" s="47"/>
      <c r="H34" s="47"/>
      <c r="I34" s="49"/>
      <c r="J34" s="80">
        <v>2</v>
      </c>
      <c r="K34" s="46"/>
      <c r="L34" s="80">
        <v>2</v>
      </c>
      <c r="M34" s="46"/>
      <c r="N34" s="80">
        <v>2</v>
      </c>
      <c r="O34" s="46"/>
      <c r="P34" s="80">
        <v>2</v>
      </c>
      <c r="Q34" s="47"/>
      <c r="R34" s="46"/>
      <c r="S34" s="80">
        <v>2</v>
      </c>
      <c r="T34" s="46"/>
      <c r="U34" s="80">
        <v>1.5</v>
      </c>
      <c r="V34" s="46"/>
      <c r="W34" s="80">
        <v>1.5</v>
      </c>
      <c r="X34" s="47"/>
      <c r="Y34" s="47"/>
      <c r="Z34" s="47"/>
      <c r="AA34" s="46"/>
      <c r="AB34" s="5">
        <v>1.5</v>
      </c>
      <c r="AC34" s="45">
        <v>1.5</v>
      </c>
      <c r="AD34" s="47"/>
      <c r="AE34" s="46"/>
      <c r="AF34" s="6">
        <v>1.5</v>
      </c>
    </row>
    <row r="35" spans="5:32" ht="20.25" customHeight="1" x14ac:dyDescent="0.25">
      <c r="E35" s="48" t="s">
        <v>663</v>
      </c>
      <c r="F35" s="47"/>
      <c r="G35" s="47"/>
      <c r="H35" s="47"/>
      <c r="I35" s="49"/>
      <c r="J35" s="80" t="s">
        <v>984</v>
      </c>
      <c r="K35" s="46"/>
      <c r="L35" s="80" t="s">
        <v>984</v>
      </c>
      <c r="M35" s="46"/>
      <c r="N35" s="80" t="s">
        <v>984</v>
      </c>
      <c r="O35" s="46"/>
      <c r="P35" s="80" t="s">
        <v>984</v>
      </c>
      <c r="Q35" s="47"/>
      <c r="R35" s="46"/>
      <c r="S35" s="80" t="s">
        <v>984</v>
      </c>
      <c r="T35" s="46"/>
      <c r="U35" s="80" t="s">
        <v>984</v>
      </c>
      <c r="V35" s="46"/>
      <c r="W35" s="80" t="s">
        <v>984</v>
      </c>
      <c r="X35" s="47"/>
      <c r="Y35" s="47"/>
      <c r="Z35" s="47"/>
      <c r="AA35" s="46"/>
      <c r="AB35" s="5" t="s">
        <v>984</v>
      </c>
      <c r="AC35" s="45" t="s">
        <v>984</v>
      </c>
      <c r="AD35" s="47"/>
      <c r="AE35" s="46"/>
      <c r="AF35" s="6" t="s">
        <v>984</v>
      </c>
    </row>
    <row r="36" spans="5:32" ht="13.15" customHeight="1" x14ac:dyDescent="0.25">
      <c r="E36" s="48" t="s">
        <v>337</v>
      </c>
      <c r="F36" s="47"/>
      <c r="G36" s="47"/>
      <c r="H36" s="47"/>
      <c r="I36" s="49"/>
      <c r="J36" s="81">
        <v>0.5</v>
      </c>
      <c r="K36" s="46"/>
      <c r="L36" s="81">
        <v>0.5</v>
      </c>
      <c r="M36" s="46"/>
      <c r="N36" s="81">
        <v>0.5</v>
      </c>
      <c r="O36" s="46"/>
      <c r="P36" s="81">
        <v>0.5</v>
      </c>
      <c r="Q36" s="47"/>
      <c r="R36" s="46"/>
      <c r="S36" s="81">
        <v>0.5</v>
      </c>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1">
        <v>0.5</v>
      </c>
      <c r="K45" s="46"/>
      <c r="L45" s="81">
        <v>0.5</v>
      </c>
      <c r="M45" s="46"/>
      <c r="N45" s="81">
        <v>0.5</v>
      </c>
      <c r="O45" s="46"/>
      <c r="P45" s="81">
        <v>0.5</v>
      </c>
      <c r="Q45" s="47"/>
      <c r="R45" s="46"/>
      <c r="S45" s="81">
        <v>0.5</v>
      </c>
      <c r="T45" s="46"/>
      <c r="U45" s="80"/>
      <c r="V45" s="46"/>
      <c r="W45" s="80"/>
      <c r="X45" s="47"/>
      <c r="Y45" s="47"/>
      <c r="Z45" s="47"/>
      <c r="AA45" s="46"/>
      <c r="AB45" s="5"/>
      <c r="AC45" s="45"/>
      <c r="AD45" s="47"/>
      <c r="AE45" s="46"/>
      <c r="AF45" s="6"/>
    </row>
    <row r="46" spans="5:32" x14ac:dyDescent="0.25">
      <c r="E46" s="48" t="s">
        <v>357</v>
      </c>
      <c r="F46" s="47"/>
      <c r="G46" s="47"/>
      <c r="H46" s="47"/>
      <c r="I46" s="49"/>
      <c r="J46" s="81">
        <v>0.4</v>
      </c>
      <c r="K46" s="46"/>
      <c r="L46" s="81">
        <v>0.4</v>
      </c>
      <c r="M46" s="46"/>
      <c r="N46" s="81">
        <v>0.4</v>
      </c>
      <c r="O46" s="46"/>
      <c r="P46" s="81">
        <v>0.4</v>
      </c>
      <c r="Q46" s="47"/>
      <c r="R46" s="46"/>
      <c r="S46" s="81">
        <v>0.4</v>
      </c>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86" t="s">
        <v>893</v>
      </c>
      <c r="K48" s="37"/>
      <c r="L48" s="86" t="s">
        <v>893</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cKWkEiD5Nmfzo7Kk390cHBwisJKHPvVNY6vL/YZwu7ey4iHTYhATIE0McLJtuhxqjtWN2k66KieZ+OdXne/crQ==" saltValue="Fehqb3glwyi0uMY+SUmmg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6234FDC-0A6C-4ADA-B994-3F667659978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CPRE - Cape River East 132/66kV (66/33kV)</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AK53"/>
  <sheetViews>
    <sheetView showGridLines="0" topLeftCell="A34" zoomScale="160" zoomScaleNormal="160" workbookViewId="0">
      <selection activeCell="AK43" sqref="AK43: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985</v>
      </c>
      <c r="J3" s="69"/>
      <c r="K3" s="69"/>
      <c r="L3" s="69"/>
      <c r="M3" s="69"/>
      <c r="N3" s="69"/>
      <c r="O3" s="69"/>
      <c r="P3" s="69"/>
      <c r="Q3" s="69"/>
      <c r="R3" s="69"/>
      <c r="S3" s="69"/>
      <c r="V3" s="71" t="s">
        <v>645</v>
      </c>
      <c r="W3" s="69"/>
      <c r="Y3" s="72" t="s">
        <v>986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987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47.1</v>
      </c>
      <c r="K26" s="46"/>
      <c r="L26" s="81">
        <v>47.1</v>
      </c>
      <c r="M26" s="46"/>
      <c r="N26" s="81">
        <v>47.1</v>
      </c>
      <c r="O26" s="46"/>
      <c r="P26" s="81">
        <v>47.1</v>
      </c>
      <c r="Q26" s="47"/>
      <c r="R26" s="46"/>
      <c r="S26" s="81">
        <v>47.1</v>
      </c>
      <c r="T26" s="46"/>
      <c r="U26" s="81">
        <v>53.4</v>
      </c>
      <c r="V26" s="46"/>
      <c r="W26" s="81">
        <v>53.4</v>
      </c>
      <c r="X26" s="47"/>
      <c r="Y26" s="47"/>
      <c r="Z26" s="47"/>
      <c r="AA26" s="46"/>
      <c r="AB26" s="3">
        <v>53.4</v>
      </c>
      <c r="AC26" s="50">
        <v>53.4</v>
      </c>
      <c r="AD26" s="47"/>
      <c r="AE26" s="46"/>
      <c r="AF26" s="4">
        <v>53.4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17.8</v>
      </c>
      <c r="K28" s="46"/>
      <c r="L28" s="81">
        <v>17.7</v>
      </c>
      <c r="M28" s="46"/>
      <c r="N28" s="81">
        <v>17.600000000000001</v>
      </c>
      <c r="O28" s="46"/>
      <c r="P28" s="81">
        <v>17.7</v>
      </c>
      <c r="Q28" s="47"/>
      <c r="R28" s="46"/>
      <c r="S28" s="81">
        <v>18</v>
      </c>
      <c r="T28" s="46"/>
      <c r="U28" s="81">
        <v>12.9</v>
      </c>
      <c r="V28" s="46"/>
      <c r="W28" s="81">
        <v>12.9</v>
      </c>
      <c r="X28" s="47"/>
      <c r="Y28" s="47"/>
      <c r="Z28" s="47"/>
      <c r="AA28" s="46"/>
      <c r="AB28" s="3">
        <v>12.8</v>
      </c>
      <c r="AC28" s="50">
        <v>12.8</v>
      </c>
      <c r="AD28" s="47"/>
      <c r="AE28" s="46"/>
      <c r="AF28" s="4">
        <v>12.8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0.998</v>
      </c>
      <c r="V31" s="46"/>
      <c r="W31" s="83">
        <v>0.998</v>
      </c>
      <c r="X31" s="47"/>
      <c r="Y31" s="47"/>
      <c r="Z31" s="47"/>
      <c r="AA31" s="46"/>
      <c r="AB31" s="7">
        <v>0.998</v>
      </c>
      <c r="AC31" s="53">
        <v>0.998</v>
      </c>
      <c r="AD31" s="47"/>
      <c r="AE31" s="46"/>
      <c r="AF31" s="8">
        <v>0.998</v>
      </c>
    </row>
    <row r="32" spans="4:32" ht="13.15" customHeight="1" x14ac:dyDescent="0.25">
      <c r="E32" s="48" t="s">
        <v>329</v>
      </c>
      <c r="F32" s="47"/>
      <c r="G32" s="47"/>
      <c r="H32" s="47"/>
      <c r="I32" s="49"/>
      <c r="J32" s="81">
        <v>27.6</v>
      </c>
      <c r="K32" s="46"/>
      <c r="L32" s="81">
        <v>27.6</v>
      </c>
      <c r="M32" s="46"/>
      <c r="N32" s="81">
        <v>27.6</v>
      </c>
      <c r="O32" s="46"/>
      <c r="P32" s="81">
        <v>27.6</v>
      </c>
      <c r="Q32" s="47"/>
      <c r="R32" s="46"/>
      <c r="S32" s="81">
        <v>27.6</v>
      </c>
      <c r="T32" s="46"/>
      <c r="U32" s="81">
        <v>29.8</v>
      </c>
      <c r="V32" s="46"/>
      <c r="W32" s="81">
        <v>29.8</v>
      </c>
      <c r="X32" s="47"/>
      <c r="Y32" s="47"/>
      <c r="Z32" s="47"/>
      <c r="AA32" s="46"/>
      <c r="AB32" s="3">
        <v>29.8</v>
      </c>
      <c r="AC32" s="50">
        <v>29.8</v>
      </c>
      <c r="AD32" s="47"/>
      <c r="AE32" s="46"/>
      <c r="AF32" s="4">
        <v>29.8</v>
      </c>
    </row>
    <row r="33" spans="5:37" ht="13.15" customHeight="1" x14ac:dyDescent="0.25">
      <c r="E33" s="51" t="s">
        <v>331</v>
      </c>
      <c r="F33" s="47"/>
      <c r="G33" s="47"/>
      <c r="H33" s="47"/>
      <c r="I33" s="49"/>
      <c r="J33" s="82">
        <v>17.2</v>
      </c>
      <c r="K33" s="46"/>
      <c r="L33" s="82">
        <v>17</v>
      </c>
      <c r="M33" s="46"/>
      <c r="N33" s="82">
        <v>17</v>
      </c>
      <c r="O33" s="46"/>
      <c r="P33" s="82">
        <v>17.100000000000001</v>
      </c>
      <c r="Q33" s="47"/>
      <c r="R33" s="46"/>
      <c r="S33" s="82">
        <v>17.3</v>
      </c>
      <c r="T33" s="46"/>
      <c r="U33" s="82">
        <v>12.6</v>
      </c>
      <c r="V33" s="46"/>
      <c r="W33" s="82">
        <v>12.6</v>
      </c>
      <c r="X33" s="47"/>
      <c r="Y33" s="47"/>
      <c r="Z33" s="47"/>
      <c r="AA33" s="46"/>
      <c r="AB33" s="9">
        <v>12.5</v>
      </c>
      <c r="AC33" s="52">
        <v>12.5</v>
      </c>
      <c r="AD33" s="47"/>
      <c r="AE33" s="46"/>
      <c r="AF33" s="10">
        <v>12.4</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762</v>
      </c>
      <c r="K35" s="46"/>
      <c r="L35" s="80" t="s">
        <v>762</v>
      </c>
      <c r="M35" s="46"/>
      <c r="N35" s="80" t="s">
        <v>762</v>
      </c>
      <c r="O35" s="46"/>
      <c r="P35" s="80" t="s">
        <v>762</v>
      </c>
      <c r="Q35" s="47"/>
      <c r="R35" s="46"/>
      <c r="S35" s="80" t="s">
        <v>762</v>
      </c>
      <c r="T35" s="46"/>
      <c r="U35" s="80" t="s">
        <v>762</v>
      </c>
      <c r="V35" s="46"/>
      <c r="W35" s="80" t="s">
        <v>762</v>
      </c>
      <c r="X35" s="47"/>
      <c r="Y35" s="47"/>
      <c r="Z35" s="47"/>
      <c r="AA35" s="46"/>
      <c r="AB35" s="5" t="s">
        <v>762</v>
      </c>
      <c r="AC35" s="45" t="s">
        <v>762</v>
      </c>
      <c r="AD35" s="47"/>
      <c r="AE35" s="46"/>
      <c r="AF35" s="6" t="s">
        <v>762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2</v>
      </c>
      <c r="K41" s="46"/>
      <c r="L41" s="81">
        <v>2</v>
      </c>
      <c r="M41" s="46"/>
      <c r="N41" s="81">
        <v>2</v>
      </c>
      <c r="O41" s="46"/>
      <c r="P41" s="81">
        <v>2</v>
      </c>
      <c r="Q41" s="47"/>
      <c r="R41" s="46"/>
      <c r="S41" s="81">
        <v>2</v>
      </c>
      <c r="T41" s="46"/>
      <c r="U41" s="81">
        <v>2</v>
      </c>
      <c r="V41" s="46"/>
      <c r="W41" s="81">
        <v>2</v>
      </c>
      <c r="X41" s="47"/>
      <c r="Y41" s="47"/>
      <c r="Z41" s="47"/>
      <c r="AA41" s="46"/>
      <c r="AB41" s="3">
        <v>2</v>
      </c>
      <c r="AC41" s="50">
        <v>2</v>
      </c>
      <c r="AD41" s="47"/>
      <c r="AE41" s="46"/>
      <c r="AF41" s="4">
        <v>2</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4.2</v>
      </c>
      <c r="K43" s="46"/>
      <c r="L43" s="81">
        <v>4.2</v>
      </c>
      <c r="M43" s="46"/>
      <c r="N43" s="81">
        <v>4.2</v>
      </c>
      <c r="O43" s="46"/>
      <c r="P43" s="81">
        <v>4.2</v>
      </c>
      <c r="Q43" s="47"/>
      <c r="R43" s="46"/>
      <c r="S43" s="81">
        <v>4.2</v>
      </c>
      <c r="T43" s="46"/>
      <c r="U43" s="81">
        <v>4.2</v>
      </c>
      <c r="V43" s="46"/>
      <c r="W43" s="81">
        <v>4.2</v>
      </c>
      <c r="X43" s="47"/>
      <c r="Y43" s="47"/>
      <c r="Z43" s="47"/>
      <c r="AA43" s="46"/>
      <c r="AB43" s="3">
        <v>4.2</v>
      </c>
      <c r="AC43" s="50">
        <v>4.2</v>
      </c>
      <c r="AD43" s="47"/>
      <c r="AE43" s="46"/>
      <c r="AF43" s="4">
        <v>4.2</v>
      </c>
    </row>
    <row r="44" spans="5:37"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EsNaz8k9qKYBQOwN5AM7OyiKxlBG+BXYePsl8cZ+8UbR7iBgVLQC6AKLVhTQ9R58sOBSb88bCQb5pQAow0dPcQ==" saltValue="N32yaZFOeNAZqNzLxFo/R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8574E17F-DB81-4A78-9E28-12A74FCF7C2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CRAI - Craiglie (132/22kV)</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AJ53"/>
  <sheetViews>
    <sheetView showGridLines="0" topLeftCell="A28" zoomScale="130" zoomScaleNormal="13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990</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991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992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993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55.6</v>
      </c>
      <c r="K26" s="46"/>
      <c r="L26" s="81">
        <v>55.6</v>
      </c>
      <c r="M26" s="46"/>
      <c r="N26" s="81">
        <v>55.6</v>
      </c>
      <c r="O26" s="46"/>
      <c r="P26" s="81">
        <v>55.6</v>
      </c>
      <c r="Q26" s="47"/>
      <c r="R26" s="46"/>
      <c r="S26" s="81">
        <v>55.6</v>
      </c>
      <c r="T26" s="46"/>
      <c r="U26" s="81">
        <v>57.9</v>
      </c>
      <c r="V26" s="46"/>
      <c r="W26" s="81">
        <v>57.9</v>
      </c>
      <c r="X26" s="47"/>
      <c r="Y26" s="47"/>
      <c r="Z26" s="47"/>
      <c r="AA26" s="46"/>
      <c r="AB26" s="3">
        <v>57.9</v>
      </c>
      <c r="AC26" s="50">
        <v>57.9</v>
      </c>
      <c r="AD26" s="47"/>
      <c r="AE26" s="46"/>
      <c r="AF26" s="4">
        <v>57.9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14.3</v>
      </c>
      <c r="K28" s="46"/>
      <c r="L28" s="81">
        <v>14.1</v>
      </c>
      <c r="M28" s="46"/>
      <c r="N28" s="81">
        <v>14</v>
      </c>
      <c r="O28" s="46"/>
      <c r="P28" s="81">
        <v>14</v>
      </c>
      <c r="Q28" s="47"/>
      <c r="R28" s="46"/>
      <c r="S28" s="81">
        <v>14.1</v>
      </c>
      <c r="T28" s="46"/>
      <c r="U28" s="81">
        <v>8.3000000000000007</v>
      </c>
      <c r="V28" s="46"/>
      <c r="W28" s="81">
        <v>8.1999999999999993</v>
      </c>
      <c r="X28" s="47"/>
      <c r="Y28" s="47"/>
      <c r="Z28" s="47"/>
      <c r="AA28" s="46"/>
      <c r="AB28" s="3">
        <v>8.1</v>
      </c>
      <c r="AC28" s="50">
        <v>8.1</v>
      </c>
      <c r="AD28" s="47"/>
      <c r="AE28" s="46"/>
      <c r="AF28" s="4">
        <v>8.1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0.99399999999999999</v>
      </c>
      <c r="V31" s="46"/>
      <c r="W31" s="83">
        <v>0.99399999999999999</v>
      </c>
      <c r="X31" s="47"/>
      <c r="Y31" s="47"/>
      <c r="Z31" s="47"/>
      <c r="AA31" s="46"/>
      <c r="AB31" s="7">
        <v>0.99399999999999999</v>
      </c>
      <c r="AC31" s="53">
        <v>0.99399999999999999</v>
      </c>
      <c r="AD31" s="47"/>
      <c r="AE31" s="46"/>
      <c r="AF31" s="8">
        <v>0.99399999999999999</v>
      </c>
    </row>
    <row r="32" spans="4:32" ht="13.15" customHeight="1" x14ac:dyDescent="0.25">
      <c r="E32" s="48" t="s">
        <v>329</v>
      </c>
      <c r="F32" s="47"/>
      <c r="G32" s="47"/>
      <c r="H32" s="47"/>
      <c r="I32" s="49"/>
      <c r="J32" s="81">
        <v>30.5</v>
      </c>
      <c r="K32" s="46"/>
      <c r="L32" s="81">
        <v>30.5</v>
      </c>
      <c r="M32" s="46"/>
      <c r="N32" s="81">
        <v>30.5</v>
      </c>
      <c r="O32" s="46"/>
      <c r="P32" s="81">
        <v>30.5</v>
      </c>
      <c r="Q32" s="47"/>
      <c r="R32" s="46"/>
      <c r="S32" s="81">
        <v>30.5</v>
      </c>
      <c r="T32" s="46"/>
      <c r="U32" s="81">
        <v>31.9</v>
      </c>
      <c r="V32" s="46"/>
      <c r="W32" s="81">
        <v>31.9</v>
      </c>
      <c r="X32" s="47"/>
      <c r="Y32" s="47"/>
      <c r="Z32" s="47"/>
      <c r="AA32" s="46"/>
      <c r="AB32" s="3">
        <v>31.9</v>
      </c>
      <c r="AC32" s="50">
        <v>31.9</v>
      </c>
      <c r="AD32" s="47"/>
      <c r="AE32" s="46"/>
      <c r="AF32" s="4">
        <v>31.9</v>
      </c>
    </row>
    <row r="33" spans="5:32" ht="13.15" customHeight="1" x14ac:dyDescent="0.25">
      <c r="E33" s="51" t="s">
        <v>331</v>
      </c>
      <c r="F33" s="47"/>
      <c r="G33" s="47"/>
      <c r="H33" s="47"/>
      <c r="I33" s="49"/>
      <c r="J33" s="82">
        <v>13.8</v>
      </c>
      <c r="K33" s="46"/>
      <c r="L33" s="82">
        <v>13.6</v>
      </c>
      <c r="M33" s="46"/>
      <c r="N33" s="82">
        <v>13.5</v>
      </c>
      <c r="O33" s="46"/>
      <c r="P33" s="82">
        <v>13.5</v>
      </c>
      <c r="Q33" s="47"/>
      <c r="R33" s="46"/>
      <c r="S33" s="82">
        <v>13.6</v>
      </c>
      <c r="T33" s="46"/>
      <c r="U33" s="82">
        <v>7.9</v>
      </c>
      <c r="V33" s="46"/>
      <c r="W33" s="82">
        <v>7.8</v>
      </c>
      <c r="X33" s="47"/>
      <c r="Y33" s="47"/>
      <c r="Z33" s="47"/>
      <c r="AA33" s="46"/>
      <c r="AB33" s="9">
        <v>7.7</v>
      </c>
      <c r="AC33" s="52">
        <v>7.7</v>
      </c>
      <c r="AD33" s="47"/>
      <c r="AE33" s="46"/>
      <c r="AF33" s="10">
        <v>7.7</v>
      </c>
    </row>
    <row r="34" spans="5:32" ht="20.25" customHeight="1" x14ac:dyDescent="0.25">
      <c r="E34" s="48" t="s">
        <v>662</v>
      </c>
      <c r="F34" s="47"/>
      <c r="G34" s="47"/>
      <c r="H34" s="47"/>
      <c r="I34" s="49"/>
      <c r="J34" s="80">
        <v>0.7</v>
      </c>
      <c r="K34" s="46"/>
      <c r="L34" s="80">
        <v>0.7</v>
      </c>
      <c r="M34" s="46"/>
      <c r="N34" s="80">
        <v>0.7</v>
      </c>
      <c r="O34" s="46"/>
      <c r="P34" s="80">
        <v>0.7</v>
      </c>
      <c r="Q34" s="47"/>
      <c r="R34" s="46"/>
      <c r="S34" s="80">
        <v>0.7</v>
      </c>
      <c r="T34" s="46"/>
      <c r="U34" s="80">
        <v>0.4</v>
      </c>
      <c r="V34" s="46"/>
      <c r="W34" s="80">
        <v>0.4</v>
      </c>
      <c r="X34" s="47"/>
      <c r="Y34" s="47"/>
      <c r="Z34" s="47"/>
      <c r="AA34" s="46"/>
      <c r="AB34" s="5">
        <v>0.4</v>
      </c>
      <c r="AC34" s="45">
        <v>0.4</v>
      </c>
      <c r="AD34" s="47"/>
      <c r="AE34" s="46"/>
      <c r="AF34" s="6">
        <v>0.4</v>
      </c>
    </row>
    <row r="35" spans="5:32" ht="20.25" customHeight="1" x14ac:dyDescent="0.25">
      <c r="E35" s="48" t="s">
        <v>663</v>
      </c>
      <c r="F35" s="47"/>
      <c r="G35" s="47"/>
      <c r="H35" s="47"/>
      <c r="I35" s="49"/>
      <c r="J35" s="80" t="s">
        <v>722</v>
      </c>
      <c r="K35" s="46"/>
      <c r="L35" s="80" t="s">
        <v>722</v>
      </c>
      <c r="M35" s="46"/>
      <c r="N35" s="80" t="s">
        <v>722</v>
      </c>
      <c r="O35" s="46"/>
      <c r="P35" s="80" t="s">
        <v>722</v>
      </c>
      <c r="Q35" s="47"/>
      <c r="R35" s="46"/>
      <c r="S35" s="80" t="s">
        <v>722</v>
      </c>
      <c r="T35" s="46"/>
      <c r="U35" s="80" t="s">
        <v>722</v>
      </c>
      <c r="V35" s="46"/>
      <c r="W35" s="80" t="s">
        <v>722</v>
      </c>
      <c r="X35" s="47"/>
      <c r="Y35" s="47"/>
      <c r="Z35" s="47"/>
      <c r="AA35" s="46"/>
      <c r="AB35" s="5" t="s">
        <v>722</v>
      </c>
      <c r="AC35" s="45" t="s">
        <v>722</v>
      </c>
      <c r="AD35" s="47"/>
      <c r="AE35" s="46"/>
      <c r="AF35" s="6" t="s">
        <v>722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18.2</v>
      </c>
      <c r="K43" s="46"/>
      <c r="L43" s="81">
        <v>18.2</v>
      </c>
      <c r="M43" s="46"/>
      <c r="N43" s="81">
        <v>18.2</v>
      </c>
      <c r="O43" s="46"/>
      <c r="P43" s="81">
        <v>18.2</v>
      </c>
      <c r="Q43" s="47"/>
      <c r="R43" s="46"/>
      <c r="S43" s="81">
        <v>18.2</v>
      </c>
      <c r="T43" s="46"/>
      <c r="U43" s="81">
        <v>18.2</v>
      </c>
      <c r="V43" s="46"/>
      <c r="W43" s="81">
        <v>18.2</v>
      </c>
      <c r="X43" s="47"/>
      <c r="Y43" s="47"/>
      <c r="Z43" s="47"/>
      <c r="AA43" s="46"/>
      <c r="AB43" s="3">
        <v>18.2</v>
      </c>
      <c r="AC43" s="50">
        <v>18.2</v>
      </c>
      <c r="AD43" s="47"/>
      <c r="AE43" s="46"/>
      <c r="AF43" s="4">
        <v>18.2</v>
      </c>
    </row>
    <row r="44" spans="5:32" ht="20.100000000000001" customHeight="1" x14ac:dyDescent="0.25">
      <c r="E44" s="48" t="s">
        <v>310</v>
      </c>
      <c r="F44" s="47"/>
      <c r="G44" s="47"/>
      <c r="H44" s="47"/>
      <c r="I44" s="49"/>
      <c r="J44" s="81">
        <v>9.1</v>
      </c>
      <c r="K44" s="46"/>
      <c r="L44" s="81">
        <v>9.1</v>
      </c>
      <c r="M44" s="46"/>
      <c r="N44" s="81">
        <v>9.1</v>
      </c>
      <c r="O44" s="46"/>
      <c r="P44" s="81">
        <v>9.1</v>
      </c>
      <c r="Q44" s="47"/>
      <c r="R44" s="46"/>
      <c r="S44" s="81">
        <v>9.1</v>
      </c>
      <c r="T44" s="46"/>
      <c r="U44" s="81">
        <v>9.1</v>
      </c>
      <c r="V44" s="46"/>
      <c r="W44" s="81">
        <v>9.1</v>
      </c>
      <c r="X44" s="47"/>
      <c r="Y44" s="47"/>
      <c r="Z44" s="47"/>
      <c r="AA44" s="46"/>
      <c r="AB44" s="3">
        <v>9.1</v>
      </c>
      <c r="AC44" s="50">
        <v>9.1</v>
      </c>
      <c r="AD44" s="47"/>
      <c r="AE44" s="46"/>
      <c r="AF44" s="4">
        <v>9.1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4Z52uU5Ym5nKSDfaqhQW4BB5LXoWZmt+pmVVHkx4aXX44/INpp32AS01fChulB6m4ztsUagb7QuVRb0XH8aM/Q==" saltValue="nV6H0+ovuyUr/iZ4RWx6x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233C3D6-D696-4B73-96C3-1AB742A604B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CRAN - Cranbrook (66/11kV)</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AJ53"/>
  <sheetViews>
    <sheetView showGridLines="0" topLeftCell="A28" zoomScale="130" zoomScaleNormal="13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994</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867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996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997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1.1000000000000001</v>
      </c>
      <c r="K26" s="46"/>
      <c r="L26" s="81">
        <v>1.1000000000000001</v>
      </c>
      <c r="M26" s="46"/>
      <c r="N26" s="81">
        <v>1.1000000000000001</v>
      </c>
      <c r="O26" s="46"/>
      <c r="P26" s="81">
        <v>1.1000000000000001</v>
      </c>
      <c r="Q26" s="47"/>
      <c r="R26" s="46"/>
      <c r="S26" s="81">
        <v>1.1000000000000001</v>
      </c>
      <c r="T26" s="46"/>
      <c r="U26" s="81">
        <v>1.1000000000000001</v>
      </c>
      <c r="V26" s="46"/>
      <c r="W26" s="81">
        <v>1.1000000000000001</v>
      </c>
      <c r="X26" s="47"/>
      <c r="Y26" s="47"/>
      <c r="Z26" s="47"/>
      <c r="AA26" s="46"/>
      <c r="AB26" s="3">
        <v>1.1000000000000001</v>
      </c>
      <c r="AC26" s="50">
        <v>1.1000000000000001</v>
      </c>
      <c r="AD26" s="47"/>
      <c r="AE26" s="46"/>
      <c r="AF26" s="4">
        <v>1.1000000000000001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0.6</v>
      </c>
      <c r="K28" s="46"/>
      <c r="L28" s="81">
        <v>0.6</v>
      </c>
      <c r="M28" s="46"/>
      <c r="N28" s="81">
        <v>0.6</v>
      </c>
      <c r="O28" s="46"/>
      <c r="P28" s="81">
        <v>0.6</v>
      </c>
      <c r="Q28" s="47"/>
      <c r="R28" s="46"/>
      <c r="S28" s="81">
        <v>0.6</v>
      </c>
      <c r="T28" s="46"/>
      <c r="U28" s="81">
        <v>0.3</v>
      </c>
      <c r="V28" s="46"/>
      <c r="W28" s="81">
        <v>0.3</v>
      </c>
      <c r="X28" s="47"/>
      <c r="Y28" s="47"/>
      <c r="Z28" s="47"/>
      <c r="AA28" s="46"/>
      <c r="AB28" s="3">
        <v>0.3</v>
      </c>
      <c r="AC28" s="50">
        <v>0.3</v>
      </c>
      <c r="AD28" s="47"/>
      <c r="AE28" s="46"/>
      <c r="AF28" s="4">
        <v>0.3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0.97399999999999998</v>
      </c>
      <c r="K31" s="46"/>
      <c r="L31" s="83">
        <v>0.97399999999999998</v>
      </c>
      <c r="M31" s="46"/>
      <c r="N31" s="83">
        <v>0.97399999999999998</v>
      </c>
      <c r="O31" s="46"/>
      <c r="P31" s="83">
        <v>0.97399999999999998</v>
      </c>
      <c r="Q31" s="47"/>
      <c r="R31" s="46"/>
      <c r="S31" s="83">
        <v>0.97399999999999998</v>
      </c>
      <c r="T31" s="46"/>
      <c r="U31" s="83">
        <v>0.98599999999999999</v>
      </c>
      <c r="V31" s="46"/>
      <c r="W31" s="83">
        <v>0.98599999999999999</v>
      </c>
      <c r="X31" s="47"/>
      <c r="Y31" s="47"/>
      <c r="Z31" s="47"/>
      <c r="AA31" s="46"/>
      <c r="AB31" s="7">
        <v>0.98599999999999999</v>
      </c>
      <c r="AC31" s="53">
        <v>0.98599999999999999</v>
      </c>
      <c r="AD31" s="47"/>
      <c r="AE31" s="46"/>
      <c r="AF31" s="8">
        <v>0.98599999999999999</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0.6</v>
      </c>
      <c r="K33" s="46"/>
      <c r="L33" s="82">
        <v>0.6</v>
      </c>
      <c r="M33" s="46"/>
      <c r="N33" s="82">
        <v>0.6</v>
      </c>
      <c r="O33" s="46"/>
      <c r="P33" s="82">
        <v>0.6</v>
      </c>
      <c r="Q33" s="47"/>
      <c r="R33" s="46"/>
      <c r="S33" s="82">
        <v>0.6</v>
      </c>
      <c r="T33" s="46"/>
      <c r="U33" s="82">
        <v>0.3</v>
      </c>
      <c r="V33" s="46"/>
      <c r="W33" s="82">
        <v>0.3</v>
      </c>
      <c r="X33" s="47"/>
      <c r="Y33" s="47"/>
      <c r="Z33" s="47"/>
      <c r="AA33" s="46"/>
      <c r="AB33" s="9">
        <v>0.3</v>
      </c>
      <c r="AC33" s="52">
        <v>0.3</v>
      </c>
      <c r="AD33" s="47"/>
      <c r="AE33" s="46"/>
      <c r="AF33" s="10">
        <v>0.3</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998</v>
      </c>
      <c r="K35" s="46"/>
      <c r="L35" s="80" t="s">
        <v>998</v>
      </c>
      <c r="M35" s="46"/>
      <c r="N35" s="80" t="s">
        <v>998</v>
      </c>
      <c r="O35" s="46"/>
      <c r="P35" s="80" t="s">
        <v>998</v>
      </c>
      <c r="Q35" s="47"/>
      <c r="R35" s="46"/>
      <c r="S35" s="80" t="s">
        <v>998</v>
      </c>
      <c r="T35" s="46"/>
      <c r="U35" s="80" t="s">
        <v>998</v>
      </c>
      <c r="V35" s="46"/>
      <c r="W35" s="80" t="s">
        <v>998</v>
      </c>
      <c r="X35" s="47"/>
      <c r="Y35" s="47"/>
      <c r="Z35" s="47"/>
      <c r="AA35" s="46"/>
      <c r="AB35" s="5" t="s">
        <v>998</v>
      </c>
      <c r="AC35" s="45" t="s">
        <v>998</v>
      </c>
      <c r="AD35" s="47"/>
      <c r="AE35" s="46"/>
      <c r="AF35" s="6" t="s">
        <v>998</v>
      </c>
    </row>
    <row r="36" spans="5:32" ht="13.15" customHeight="1" x14ac:dyDescent="0.25">
      <c r="E36" s="48" t="s">
        <v>337</v>
      </c>
      <c r="F36" s="47"/>
      <c r="G36" s="47"/>
      <c r="H36" s="47"/>
      <c r="I36" s="49"/>
      <c r="J36" s="81">
        <v>0.6</v>
      </c>
      <c r="K36" s="46"/>
      <c r="L36" s="81">
        <v>0.6</v>
      </c>
      <c r="M36" s="46"/>
      <c r="N36" s="81">
        <v>0.6</v>
      </c>
      <c r="O36" s="46"/>
      <c r="P36" s="81">
        <v>0.6</v>
      </c>
      <c r="Q36" s="47"/>
      <c r="R36" s="46"/>
      <c r="S36" s="81">
        <v>0.6</v>
      </c>
      <c r="T36" s="46"/>
      <c r="U36" s="81">
        <v>0.3</v>
      </c>
      <c r="V36" s="46"/>
      <c r="W36" s="81">
        <v>0.3</v>
      </c>
      <c r="X36" s="47"/>
      <c r="Y36" s="47"/>
      <c r="Z36" s="47"/>
      <c r="AA36" s="46"/>
      <c r="AB36" s="3">
        <v>0.3</v>
      </c>
      <c r="AC36" s="50">
        <v>0.3</v>
      </c>
      <c r="AD36" s="47"/>
      <c r="AE36" s="46"/>
      <c r="AF36" s="4">
        <v>0.3</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v>
      </c>
      <c r="K43" s="46"/>
      <c r="L43" s="81">
        <v>1</v>
      </c>
      <c r="M43" s="46"/>
      <c r="N43" s="81">
        <v>1</v>
      </c>
      <c r="O43" s="46"/>
      <c r="P43" s="81">
        <v>1</v>
      </c>
      <c r="Q43" s="47"/>
      <c r="R43" s="46"/>
      <c r="S43" s="81">
        <v>1</v>
      </c>
      <c r="T43" s="46"/>
      <c r="U43" s="81">
        <v>1</v>
      </c>
      <c r="V43" s="46"/>
      <c r="W43" s="81">
        <v>1</v>
      </c>
      <c r="X43" s="47"/>
      <c r="Y43" s="47"/>
      <c r="Z43" s="47"/>
      <c r="AA43" s="46"/>
      <c r="AB43" s="3">
        <v>1</v>
      </c>
      <c r="AC43" s="50">
        <v>1</v>
      </c>
      <c r="AD43" s="47"/>
      <c r="AE43" s="46"/>
      <c r="AF43" s="4">
        <v>1</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dV9V7Gbc8/D2tBhqfcMnmgYX9iWuJgcmoiK6fV48JVYNiE4vq7TwT/cjqsysVOD5c6+CUeVmc2txUWGKBJ1rA==" saltValue="GP0wSkujMwgLwUasw1vp6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5DA693D-C530-4CBB-A732-423AEFACD07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CRED - Crediton (66/11kV)</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AK53"/>
  <sheetViews>
    <sheetView showGridLines="0" topLeftCell="A28" zoomScale="145" zoomScaleNormal="145"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999</v>
      </c>
      <c r="J3" s="69"/>
      <c r="K3" s="69"/>
      <c r="L3" s="69"/>
      <c r="M3" s="69"/>
      <c r="N3" s="69"/>
      <c r="O3" s="69"/>
      <c r="P3" s="69"/>
      <c r="Q3" s="69"/>
      <c r="R3" s="69"/>
      <c r="S3" s="69"/>
      <c r="V3" s="71" t="s">
        <v>645</v>
      </c>
      <c r="W3" s="69"/>
      <c r="Y3" s="72" t="s">
        <v>1000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1002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8.3000000000000007</v>
      </c>
      <c r="K26" s="46"/>
      <c r="L26" s="81">
        <v>8.3000000000000007</v>
      </c>
      <c r="M26" s="46"/>
      <c r="N26" s="81">
        <v>8.3000000000000007</v>
      </c>
      <c r="O26" s="46"/>
      <c r="P26" s="81">
        <v>8.3000000000000007</v>
      </c>
      <c r="Q26" s="47"/>
      <c r="R26" s="46"/>
      <c r="S26" s="81">
        <v>8.3000000000000007</v>
      </c>
      <c r="T26" s="46"/>
      <c r="U26" s="81">
        <v>9.4</v>
      </c>
      <c r="V26" s="46"/>
      <c r="W26" s="81">
        <v>9.4</v>
      </c>
      <c r="X26" s="47"/>
      <c r="Y26" s="47"/>
      <c r="Z26" s="47"/>
      <c r="AA26" s="46"/>
      <c r="AB26" s="3">
        <v>9.4</v>
      </c>
      <c r="AC26" s="50">
        <v>9.4</v>
      </c>
      <c r="AD26" s="47"/>
      <c r="AE26" s="46"/>
      <c r="AF26" s="4">
        <v>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4.4000000000000004</v>
      </c>
      <c r="K28" s="46"/>
      <c r="L28" s="81">
        <v>4.4000000000000004</v>
      </c>
      <c r="M28" s="46"/>
      <c r="N28" s="81">
        <v>4.3</v>
      </c>
      <c r="O28" s="46"/>
      <c r="P28" s="81">
        <v>4.4000000000000004</v>
      </c>
      <c r="Q28" s="47"/>
      <c r="R28" s="46"/>
      <c r="S28" s="81">
        <v>4.4000000000000004</v>
      </c>
      <c r="T28" s="46"/>
      <c r="U28" s="81">
        <v>5.0999999999999996</v>
      </c>
      <c r="V28" s="46"/>
      <c r="W28" s="81">
        <v>5.0999999999999996</v>
      </c>
      <c r="X28" s="47"/>
      <c r="Y28" s="47"/>
      <c r="Z28" s="47"/>
      <c r="AA28" s="46"/>
      <c r="AB28" s="3">
        <v>5</v>
      </c>
      <c r="AC28" s="50">
        <v>5</v>
      </c>
      <c r="AD28" s="47"/>
      <c r="AE28" s="46"/>
      <c r="AF28" s="4">
        <v>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0.995</v>
      </c>
      <c r="K31" s="46"/>
      <c r="L31" s="83">
        <v>0.995</v>
      </c>
      <c r="M31" s="46"/>
      <c r="N31" s="83">
        <v>0.995</v>
      </c>
      <c r="O31" s="46"/>
      <c r="P31" s="83">
        <v>0.995</v>
      </c>
      <c r="Q31" s="47"/>
      <c r="R31" s="46"/>
      <c r="S31" s="83">
        <v>0.995</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7" ht="13.15" customHeight="1" x14ac:dyDescent="0.25">
      <c r="E33" s="51" t="s">
        <v>331</v>
      </c>
      <c r="F33" s="47"/>
      <c r="G33" s="47"/>
      <c r="H33" s="47"/>
      <c r="I33" s="49"/>
      <c r="J33" s="82">
        <v>3.9</v>
      </c>
      <c r="K33" s="46"/>
      <c r="L33" s="82">
        <v>3.9</v>
      </c>
      <c r="M33" s="46"/>
      <c r="N33" s="82">
        <v>3.9</v>
      </c>
      <c r="O33" s="46"/>
      <c r="P33" s="82">
        <v>3.9</v>
      </c>
      <c r="Q33" s="47"/>
      <c r="R33" s="46"/>
      <c r="S33" s="82">
        <v>3.9</v>
      </c>
      <c r="T33" s="46"/>
      <c r="U33" s="82">
        <v>4.9000000000000004</v>
      </c>
      <c r="V33" s="46"/>
      <c r="W33" s="82">
        <v>4.9000000000000004</v>
      </c>
      <c r="X33" s="47"/>
      <c r="Y33" s="47"/>
      <c r="Z33" s="47"/>
      <c r="AA33" s="46"/>
      <c r="AB33" s="9">
        <v>4.8</v>
      </c>
      <c r="AC33" s="52">
        <v>4.8</v>
      </c>
      <c r="AD33" s="47"/>
      <c r="AE33" s="46"/>
      <c r="AF33" s="10">
        <v>4.8</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7" ht="13.15" customHeight="1" x14ac:dyDescent="0.25">
      <c r="E36" s="48" t="s">
        <v>337</v>
      </c>
      <c r="F36" s="47"/>
      <c r="G36" s="47"/>
      <c r="H36" s="47"/>
      <c r="I36" s="49"/>
      <c r="J36" s="81">
        <v>3.9</v>
      </c>
      <c r="K36" s="46"/>
      <c r="L36" s="81">
        <v>3.9</v>
      </c>
      <c r="M36" s="46"/>
      <c r="N36" s="81">
        <v>3.9</v>
      </c>
      <c r="O36" s="46"/>
      <c r="P36" s="81">
        <v>3.9</v>
      </c>
      <c r="Q36" s="47"/>
      <c r="R36" s="46"/>
      <c r="S36" s="81">
        <v>3.9</v>
      </c>
      <c r="T36" s="46"/>
      <c r="U36" s="81">
        <v>4.9000000000000004</v>
      </c>
      <c r="V36" s="46"/>
      <c r="W36" s="81">
        <v>4.9000000000000004</v>
      </c>
      <c r="X36" s="47"/>
      <c r="Y36" s="47"/>
      <c r="Z36" s="47"/>
      <c r="AA36" s="46"/>
      <c r="AB36" s="3">
        <v>4.8</v>
      </c>
      <c r="AC36" s="50">
        <v>4.8</v>
      </c>
      <c r="AD36" s="47"/>
      <c r="AE36" s="46"/>
      <c r="AF36" s="4">
        <v>4.8</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c r="AK43" s="22"/>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5tuc4MC88eYNaKfoELke4QsqIj+cl2XXpmN9r1zOeG6UhQe8As/riIWw9VEjr/YIbLYAyflFHlUSTSJFbZKBQ==" saltValue="YPc+DFUrE+30kHS7uGx25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F23C7D49-2482-4001-86C5-11D814B9967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CRNE - Crows Nest (33/11kV)</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K53"/>
  <sheetViews>
    <sheetView showGridLines="0" zoomScale="90" zoomScaleNormal="90" workbookViewId="0">
      <selection activeCell="J25" sqref="J25:AF2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668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672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673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61.6</v>
      </c>
      <c r="K26" s="46"/>
      <c r="L26" s="81">
        <v>61.6</v>
      </c>
      <c r="M26" s="46"/>
      <c r="N26" s="81">
        <v>61.6</v>
      </c>
      <c r="O26" s="46"/>
      <c r="P26" s="81">
        <v>61.6</v>
      </c>
      <c r="Q26" s="47"/>
      <c r="R26" s="46"/>
      <c r="S26" s="81">
        <v>61.6</v>
      </c>
      <c r="T26" s="46"/>
      <c r="U26" s="81">
        <v>64.7</v>
      </c>
      <c r="V26" s="46"/>
      <c r="W26" s="81">
        <v>64.7</v>
      </c>
      <c r="X26" s="47"/>
      <c r="Y26" s="47"/>
      <c r="Z26" s="47"/>
      <c r="AA26" s="46"/>
      <c r="AB26" s="3">
        <v>64.7</v>
      </c>
      <c r="AC26" s="50">
        <v>64.7</v>
      </c>
      <c r="AD26" s="47"/>
      <c r="AE26" s="46"/>
      <c r="AF26" s="4">
        <v>64.7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25.3</v>
      </c>
      <c r="K28" s="46"/>
      <c r="L28" s="81">
        <v>24.9</v>
      </c>
      <c r="M28" s="46"/>
      <c r="N28" s="81">
        <v>24.6</v>
      </c>
      <c r="O28" s="46"/>
      <c r="P28" s="81">
        <v>24.5</v>
      </c>
      <c r="Q28" s="47"/>
      <c r="R28" s="46"/>
      <c r="S28" s="81">
        <v>24.6</v>
      </c>
      <c r="T28" s="46"/>
      <c r="U28" s="81">
        <v>13.3</v>
      </c>
      <c r="V28" s="46"/>
      <c r="W28" s="81">
        <v>13.2</v>
      </c>
      <c r="X28" s="47"/>
      <c r="Y28" s="47"/>
      <c r="Z28" s="47"/>
      <c r="AA28" s="46"/>
      <c r="AB28" s="3">
        <v>13</v>
      </c>
      <c r="AC28" s="50">
        <v>12.8</v>
      </c>
      <c r="AD28" s="47"/>
      <c r="AE28" s="46"/>
      <c r="AF28" s="4">
        <v>12.7</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0.998</v>
      </c>
      <c r="K31" s="46"/>
      <c r="L31" s="83">
        <v>0.998</v>
      </c>
      <c r="M31" s="46"/>
      <c r="N31" s="83">
        <v>0.998</v>
      </c>
      <c r="O31" s="46"/>
      <c r="P31" s="83">
        <v>0.998</v>
      </c>
      <c r="Q31" s="47"/>
      <c r="R31" s="46"/>
      <c r="S31" s="83">
        <v>0.998</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34.299999999999997</v>
      </c>
      <c r="K32" s="46"/>
      <c r="L32" s="81">
        <v>34.299999999999997</v>
      </c>
      <c r="M32" s="46"/>
      <c r="N32" s="81">
        <v>34.299999999999997</v>
      </c>
      <c r="O32" s="46"/>
      <c r="P32" s="81">
        <v>34.299999999999997</v>
      </c>
      <c r="Q32" s="47"/>
      <c r="R32" s="46"/>
      <c r="S32" s="81">
        <v>34.299999999999997</v>
      </c>
      <c r="T32" s="46"/>
      <c r="U32" s="81">
        <v>35.799999999999997</v>
      </c>
      <c r="V32" s="46"/>
      <c r="W32" s="81">
        <v>35.799999999999997</v>
      </c>
      <c r="X32" s="47"/>
      <c r="Y32" s="47"/>
      <c r="Z32" s="47"/>
      <c r="AA32" s="46"/>
      <c r="AB32" s="3">
        <v>35.799999999999997</v>
      </c>
      <c r="AC32" s="50">
        <v>35.799999999999997</v>
      </c>
      <c r="AD32" s="47"/>
      <c r="AE32" s="46"/>
      <c r="AF32" s="4">
        <v>35.799999999999997</v>
      </c>
    </row>
    <row r="33" spans="5:37" ht="13.15" customHeight="1" x14ac:dyDescent="0.25">
      <c r="E33" s="51" t="s">
        <v>331</v>
      </c>
      <c r="F33" s="47"/>
      <c r="G33" s="47"/>
      <c r="H33" s="47"/>
      <c r="I33" s="49"/>
      <c r="J33" s="82">
        <v>22</v>
      </c>
      <c r="K33" s="46"/>
      <c r="L33" s="82">
        <v>21.7</v>
      </c>
      <c r="M33" s="46"/>
      <c r="N33" s="82">
        <v>21.5</v>
      </c>
      <c r="O33" s="46"/>
      <c r="P33" s="82">
        <v>21.4</v>
      </c>
      <c r="Q33" s="47"/>
      <c r="R33" s="46"/>
      <c r="S33" s="82">
        <v>21.5</v>
      </c>
      <c r="T33" s="46"/>
      <c r="U33" s="82">
        <v>12.7</v>
      </c>
      <c r="V33" s="46"/>
      <c r="W33" s="82">
        <v>12.6</v>
      </c>
      <c r="X33" s="47"/>
      <c r="Y33" s="47"/>
      <c r="Z33" s="47"/>
      <c r="AA33" s="46"/>
      <c r="AB33" s="9">
        <v>12.4</v>
      </c>
      <c r="AC33" s="52">
        <v>12.3</v>
      </c>
      <c r="AD33" s="47"/>
      <c r="AE33" s="46"/>
      <c r="AF33" s="10">
        <v>12.1</v>
      </c>
    </row>
    <row r="34" spans="5:37" ht="20.25" customHeight="1" x14ac:dyDescent="0.25">
      <c r="E34" s="48" t="s">
        <v>662</v>
      </c>
      <c r="F34" s="47"/>
      <c r="G34" s="47"/>
      <c r="H34" s="47"/>
      <c r="I34" s="49"/>
      <c r="J34" s="80">
        <v>1.1000000000000001</v>
      </c>
      <c r="K34" s="46"/>
      <c r="L34" s="80">
        <v>1.1000000000000001</v>
      </c>
      <c r="M34" s="46"/>
      <c r="N34" s="80">
        <v>1.1000000000000001</v>
      </c>
      <c r="O34" s="46"/>
      <c r="P34" s="80">
        <v>1.1000000000000001</v>
      </c>
      <c r="Q34" s="47"/>
      <c r="R34" s="46"/>
      <c r="S34" s="80">
        <v>1.1000000000000001</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25</v>
      </c>
      <c r="K43" s="46"/>
      <c r="L43" s="81">
        <v>25</v>
      </c>
      <c r="M43" s="46"/>
      <c r="N43" s="81">
        <v>25</v>
      </c>
      <c r="O43" s="46"/>
      <c r="P43" s="81">
        <v>25</v>
      </c>
      <c r="Q43" s="47"/>
      <c r="R43" s="46"/>
      <c r="S43" s="81">
        <v>25</v>
      </c>
      <c r="T43" s="46"/>
      <c r="U43" s="81">
        <v>25</v>
      </c>
      <c r="V43" s="46"/>
      <c r="W43" s="81">
        <v>25</v>
      </c>
      <c r="X43" s="47"/>
      <c r="Y43" s="47"/>
      <c r="Z43" s="47"/>
      <c r="AA43" s="46"/>
      <c r="AB43" s="3">
        <v>25</v>
      </c>
      <c r="AC43" s="50">
        <v>25</v>
      </c>
      <c r="AD43" s="47"/>
      <c r="AE43" s="46"/>
      <c r="AF43" s="4">
        <v>25</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DW+G4sOUwaDxQy9C66gn0SyGDDzDBb8dRJCnZOmwQwWT0sgEHtpxN1QY8gYaN9qhAwacjM6pe3wZLuMxGuMMw==" saltValue="FToJoU4XmYRuRNXCEKV9R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13A4D3D-1D2A-401B-8420-6362B10FC3D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AITK - Aitkenvale (66/11kV)</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1004</v>
      </c>
      <c r="J3" s="69"/>
      <c r="K3" s="69"/>
      <c r="L3" s="69"/>
      <c r="M3" s="69"/>
      <c r="N3" s="69"/>
      <c r="O3" s="69"/>
      <c r="P3" s="69"/>
      <c r="Q3" s="69"/>
      <c r="R3" s="69"/>
      <c r="S3" s="69"/>
      <c r="V3" s="71" t="s">
        <v>645</v>
      </c>
      <c r="W3" s="69"/>
      <c r="Y3" s="72" t="s">
        <v>1005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1006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1007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5.0999999999999996</v>
      </c>
      <c r="K26" s="46"/>
      <c r="L26" s="81">
        <v>5.0999999999999996</v>
      </c>
      <c r="M26" s="46"/>
      <c r="N26" s="81">
        <v>5.0999999999999996</v>
      </c>
      <c r="O26" s="46"/>
      <c r="P26" s="81">
        <v>5.0999999999999996</v>
      </c>
      <c r="Q26" s="47"/>
      <c r="R26" s="46"/>
      <c r="S26" s="81">
        <v>5.0999999999999996</v>
      </c>
      <c r="T26" s="46"/>
      <c r="U26" s="81">
        <v>5.4</v>
      </c>
      <c r="V26" s="46"/>
      <c r="W26" s="81">
        <v>5.4</v>
      </c>
      <c r="X26" s="47"/>
      <c r="Y26" s="47"/>
      <c r="Z26" s="47"/>
      <c r="AA26" s="46"/>
      <c r="AB26" s="3">
        <v>5.4</v>
      </c>
      <c r="AC26" s="50">
        <v>5.4</v>
      </c>
      <c r="AD26" s="47"/>
      <c r="AE26" s="46"/>
      <c r="AF26" s="4">
        <v>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0.6</v>
      </c>
      <c r="K28" s="46"/>
      <c r="L28" s="81">
        <v>0.6</v>
      </c>
      <c r="M28" s="46"/>
      <c r="N28" s="81">
        <v>0.6</v>
      </c>
      <c r="O28" s="46"/>
      <c r="P28" s="81">
        <v>0.6</v>
      </c>
      <c r="Q28" s="47"/>
      <c r="R28" s="46"/>
      <c r="S28" s="81">
        <v>0.6</v>
      </c>
      <c r="T28" s="46"/>
      <c r="U28" s="81">
        <v>0.5</v>
      </c>
      <c r="V28" s="46"/>
      <c r="W28" s="81">
        <v>0.5</v>
      </c>
      <c r="X28" s="47"/>
      <c r="Y28" s="47"/>
      <c r="Z28" s="47"/>
      <c r="AA28" s="46"/>
      <c r="AB28" s="3">
        <v>0.5</v>
      </c>
      <c r="AC28" s="50">
        <v>0.5</v>
      </c>
      <c r="AD28" s="47"/>
      <c r="AE28" s="46"/>
      <c r="AF28" s="4">
        <v>0.5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0.98199999999999998</v>
      </c>
      <c r="K31" s="46"/>
      <c r="L31" s="83">
        <v>0.98199999999999998</v>
      </c>
      <c r="M31" s="46"/>
      <c r="N31" s="83">
        <v>0.98199999999999998</v>
      </c>
      <c r="O31" s="46"/>
      <c r="P31" s="83">
        <v>0.98199999999999998</v>
      </c>
      <c r="Q31" s="47"/>
      <c r="R31" s="46"/>
      <c r="S31" s="83">
        <v>0.98199999999999998</v>
      </c>
      <c r="T31" s="46"/>
      <c r="U31" s="83">
        <v>0.95099999999999996</v>
      </c>
      <c r="V31" s="46"/>
      <c r="W31" s="83">
        <v>0.95099999999999996</v>
      </c>
      <c r="X31" s="47"/>
      <c r="Y31" s="47"/>
      <c r="Z31" s="47"/>
      <c r="AA31" s="46"/>
      <c r="AB31" s="7">
        <v>0.95099999999999996</v>
      </c>
      <c r="AC31" s="53">
        <v>0.95099999999999996</v>
      </c>
      <c r="AD31" s="47"/>
      <c r="AE31" s="46"/>
      <c r="AF31" s="8">
        <v>0.95099999999999996</v>
      </c>
    </row>
    <row r="32" spans="4:32" ht="13.15" customHeight="1" x14ac:dyDescent="0.25">
      <c r="E32" s="48" t="s">
        <v>329</v>
      </c>
      <c r="F32" s="47"/>
      <c r="G32" s="47"/>
      <c r="H32" s="47"/>
      <c r="I32" s="49"/>
      <c r="J32" s="81">
        <v>3</v>
      </c>
      <c r="K32" s="46"/>
      <c r="L32" s="81">
        <v>3</v>
      </c>
      <c r="M32" s="46"/>
      <c r="N32" s="81">
        <v>3</v>
      </c>
      <c r="O32" s="46"/>
      <c r="P32" s="81">
        <v>3</v>
      </c>
      <c r="Q32" s="47"/>
      <c r="R32" s="46"/>
      <c r="S32" s="81">
        <v>3</v>
      </c>
      <c r="T32" s="46"/>
      <c r="U32" s="81">
        <v>3</v>
      </c>
      <c r="V32" s="46"/>
      <c r="W32" s="81">
        <v>3</v>
      </c>
      <c r="X32" s="47"/>
      <c r="Y32" s="47"/>
      <c r="Z32" s="47"/>
      <c r="AA32" s="46"/>
      <c r="AB32" s="3">
        <v>3</v>
      </c>
      <c r="AC32" s="50">
        <v>3</v>
      </c>
      <c r="AD32" s="47"/>
      <c r="AE32" s="46"/>
      <c r="AF32" s="4">
        <v>3</v>
      </c>
    </row>
    <row r="33" spans="5:32" ht="13.15" customHeight="1" x14ac:dyDescent="0.25">
      <c r="E33" s="51" t="s">
        <v>331</v>
      </c>
      <c r="F33" s="47"/>
      <c r="G33" s="47"/>
      <c r="H33" s="47"/>
      <c r="I33" s="49"/>
      <c r="J33" s="82">
        <v>0.6</v>
      </c>
      <c r="K33" s="46"/>
      <c r="L33" s="82">
        <v>0.6</v>
      </c>
      <c r="M33" s="46"/>
      <c r="N33" s="82">
        <v>0.6</v>
      </c>
      <c r="O33" s="46"/>
      <c r="P33" s="82">
        <v>0.6</v>
      </c>
      <c r="Q33" s="47"/>
      <c r="R33" s="46"/>
      <c r="S33" s="82">
        <v>0.6</v>
      </c>
      <c r="T33" s="46"/>
      <c r="U33" s="82">
        <v>0.5</v>
      </c>
      <c r="V33" s="46"/>
      <c r="W33" s="82">
        <v>0.5</v>
      </c>
      <c r="X33" s="47"/>
      <c r="Y33" s="47"/>
      <c r="Z33" s="47"/>
      <c r="AA33" s="46"/>
      <c r="AB33" s="9">
        <v>0.5</v>
      </c>
      <c r="AC33" s="52">
        <v>0.5</v>
      </c>
      <c r="AD33" s="47"/>
      <c r="AE33" s="46"/>
      <c r="AF33" s="10">
        <v>0.5</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1008</v>
      </c>
      <c r="K35" s="46"/>
      <c r="L35" s="80" t="s">
        <v>1008</v>
      </c>
      <c r="M35" s="46"/>
      <c r="N35" s="80" t="s">
        <v>1008</v>
      </c>
      <c r="O35" s="46"/>
      <c r="P35" s="80" t="s">
        <v>1008</v>
      </c>
      <c r="Q35" s="47"/>
      <c r="R35" s="46"/>
      <c r="S35" s="80" t="s">
        <v>1008</v>
      </c>
      <c r="T35" s="46"/>
      <c r="U35" s="80" t="s">
        <v>1008</v>
      </c>
      <c r="V35" s="46"/>
      <c r="W35" s="80" t="s">
        <v>1008</v>
      </c>
      <c r="X35" s="47"/>
      <c r="Y35" s="47"/>
      <c r="Z35" s="47"/>
      <c r="AA35" s="46"/>
      <c r="AB35" s="5" t="s">
        <v>1008</v>
      </c>
      <c r="AC35" s="45" t="s">
        <v>1008</v>
      </c>
      <c r="AD35" s="47"/>
      <c r="AE35" s="46"/>
      <c r="AF35" s="6" t="s">
        <v>1008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v>
      </c>
      <c r="K43" s="46"/>
      <c r="L43" s="81">
        <v>4</v>
      </c>
      <c r="M43" s="46"/>
      <c r="N43" s="81">
        <v>4</v>
      </c>
      <c r="O43" s="46"/>
      <c r="P43" s="81">
        <v>4</v>
      </c>
      <c r="Q43" s="47"/>
      <c r="R43" s="46"/>
      <c r="S43" s="81">
        <v>4</v>
      </c>
      <c r="T43" s="46"/>
      <c r="U43" s="81">
        <v>4</v>
      </c>
      <c r="V43" s="46"/>
      <c r="W43" s="81">
        <v>4</v>
      </c>
      <c r="X43" s="47"/>
      <c r="Y43" s="47"/>
      <c r="Z43" s="47"/>
      <c r="AA43" s="46"/>
      <c r="AB43" s="3">
        <v>4</v>
      </c>
      <c r="AC43" s="50">
        <v>4</v>
      </c>
      <c r="AD43" s="47"/>
      <c r="AE43" s="46"/>
      <c r="AF43" s="4">
        <v>4</v>
      </c>
    </row>
    <row r="44" spans="5:32" ht="20.100000000000001" customHeight="1" x14ac:dyDescent="0.25">
      <c r="E44" s="48" t="s">
        <v>310</v>
      </c>
      <c r="F44" s="47"/>
      <c r="G44" s="47"/>
      <c r="H44" s="47"/>
      <c r="I44" s="49"/>
      <c r="J44" s="81">
        <v>2</v>
      </c>
      <c r="K44" s="46"/>
      <c r="L44" s="81">
        <v>2</v>
      </c>
      <c r="M44" s="46"/>
      <c r="N44" s="81">
        <v>2</v>
      </c>
      <c r="O44" s="46"/>
      <c r="P44" s="81">
        <v>2</v>
      </c>
      <c r="Q44" s="47"/>
      <c r="R44" s="46"/>
      <c r="S44" s="81">
        <v>2</v>
      </c>
      <c r="T44" s="46"/>
      <c r="U44" s="81">
        <v>2</v>
      </c>
      <c r="V44" s="46"/>
      <c r="W44" s="81">
        <v>2</v>
      </c>
      <c r="X44" s="47"/>
      <c r="Y44" s="47"/>
      <c r="Z44" s="47"/>
      <c r="AA44" s="46"/>
      <c r="AB44" s="3">
        <v>2</v>
      </c>
      <c r="AC44" s="50">
        <v>2</v>
      </c>
      <c r="AD44" s="47"/>
      <c r="AE44" s="46"/>
      <c r="AF44" s="4">
        <v>2</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xsvRy6eq46gIr1k83gZbdUIoOGDr8odtwPScOYV9CLYyYGXmKTcJxgtHaGNW5nFfRc/q+haTNIDgBBCxKS8ew==" saltValue="LVtiHYFAeclwUASIHBYQp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865242C-E95A-4D8A-BD88-A280C4DCD47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CROY - Croydon (66/22kV)</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AJ53"/>
  <sheetViews>
    <sheetView showGridLines="0" topLeftCell="A34" zoomScale="130" zoomScaleNormal="13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1009</v>
      </c>
      <c r="J3" s="69"/>
      <c r="K3" s="69"/>
      <c r="L3" s="69"/>
      <c r="M3" s="69"/>
      <c r="N3" s="69"/>
      <c r="O3" s="69"/>
      <c r="P3" s="69"/>
      <c r="Q3" s="69"/>
      <c r="R3" s="69"/>
      <c r="S3" s="69"/>
      <c r="V3" s="71" t="s">
        <v>645</v>
      </c>
      <c r="W3" s="69"/>
      <c r="Y3" s="72" t="s">
        <v>895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1011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1012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11.3</v>
      </c>
      <c r="K26" s="46"/>
      <c r="L26" s="81">
        <v>11.3</v>
      </c>
      <c r="M26" s="46"/>
      <c r="N26" s="81">
        <v>11.3</v>
      </c>
      <c r="O26" s="46"/>
      <c r="P26" s="81">
        <v>11.3</v>
      </c>
      <c r="Q26" s="47"/>
      <c r="R26" s="46"/>
      <c r="S26" s="81">
        <v>11.3</v>
      </c>
      <c r="T26" s="46"/>
      <c r="U26" s="81">
        <v>13.9</v>
      </c>
      <c r="V26" s="46"/>
      <c r="W26" s="81">
        <v>13.9</v>
      </c>
      <c r="X26" s="47"/>
      <c r="Y26" s="47"/>
      <c r="Z26" s="47"/>
      <c r="AA26" s="46"/>
      <c r="AB26" s="3">
        <v>13.9</v>
      </c>
      <c r="AC26" s="50">
        <v>13.9</v>
      </c>
      <c r="AD26" s="47"/>
      <c r="AE26" s="46"/>
      <c r="AF26" s="4">
        <v>13.9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4.4000000000000004</v>
      </c>
      <c r="K28" s="46"/>
      <c r="L28" s="81">
        <v>4.4000000000000004</v>
      </c>
      <c r="M28" s="46"/>
      <c r="N28" s="81">
        <v>5.5</v>
      </c>
      <c r="O28" s="46"/>
      <c r="P28" s="81">
        <v>5.4</v>
      </c>
      <c r="Q28" s="47"/>
      <c r="R28" s="46"/>
      <c r="S28" s="81">
        <v>5.5</v>
      </c>
      <c r="T28" s="46"/>
      <c r="U28" s="81">
        <v>4.8</v>
      </c>
      <c r="V28" s="46"/>
      <c r="W28" s="81">
        <v>4.7</v>
      </c>
      <c r="X28" s="47"/>
      <c r="Y28" s="47"/>
      <c r="Z28" s="47"/>
      <c r="AA28" s="46"/>
      <c r="AB28" s="3">
        <v>5.4</v>
      </c>
      <c r="AC28" s="50">
        <v>5.4</v>
      </c>
      <c r="AD28" s="47"/>
      <c r="AE28" s="46"/>
      <c r="AF28" s="4">
        <v>5.3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0.995</v>
      </c>
      <c r="M31" s="46"/>
      <c r="N31" s="83">
        <v>0.98899999999999999</v>
      </c>
      <c r="O31" s="46"/>
      <c r="P31" s="83">
        <v>0.98899999999999999</v>
      </c>
      <c r="Q31" s="47"/>
      <c r="R31" s="46"/>
      <c r="S31" s="83">
        <v>0.98899999999999999</v>
      </c>
      <c r="T31" s="46"/>
      <c r="U31" s="83">
        <v>0.998</v>
      </c>
      <c r="V31" s="46"/>
      <c r="W31" s="83">
        <v>0.998</v>
      </c>
      <c r="X31" s="47"/>
      <c r="Y31" s="47"/>
      <c r="Z31" s="47"/>
      <c r="AA31" s="46"/>
      <c r="AB31" s="7">
        <v>0.996</v>
      </c>
      <c r="AC31" s="53">
        <v>0.996</v>
      </c>
      <c r="AD31" s="47"/>
      <c r="AE31" s="46"/>
      <c r="AF31" s="8">
        <v>0.996</v>
      </c>
    </row>
    <row r="32" spans="4:32" ht="13.15" customHeight="1" x14ac:dyDescent="0.25">
      <c r="E32" s="48" t="s">
        <v>329</v>
      </c>
      <c r="F32" s="47"/>
      <c r="G32" s="47"/>
      <c r="H32" s="47"/>
      <c r="I32" s="49"/>
      <c r="J32" s="81">
        <v>6.5</v>
      </c>
      <c r="K32" s="46"/>
      <c r="L32" s="81">
        <v>6.5</v>
      </c>
      <c r="M32" s="46"/>
      <c r="N32" s="81">
        <v>6.5</v>
      </c>
      <c r="O32" s="46"/>
      <c r="P32" s="81">
        <v>6.5</v>
      </c>
      <c r="Q32" s="47"/>
      <c r="R32" s="46"/>
      <c r="S32" s="81">
        <v>6.5</v>
      </c>
      <c r="T32" s="46"/>
      <c r="U32" s="81">
        <v>7.5</v>
      </c>
      <c r="V32" s="46"/>
      <c r="W32" s="81">
        <v>7.5</v>
      </c>
      <c r="X32" s="47"/>
      <c r="Y32" s="47"/>
      <c r="Z32" s="47"/>
      <c r="AA32" s="46"/>
      <c r="AB32" s="3">
        <v>7.5</v>
      </c>
      <c r="AC32" s="50">
        <v>7.5</v>
      </c>
      <c r="AD32" s="47"/>
      <c r="AE32" s="46"/>
      <c r="AF32" s="4">
        <v>7.5</v>
      </c>
    </row>
    <row r="33" spans="5:32" ht="13.15" customHeight="1" x14ac:dyDescent="0.25">
      <c r="E33" s="51" t="s">
        <v>331</v>
      </c>
      <c r="F33" s="47"/>
      <c r="G33" s="47"/>
      <c r="H33" s="47"/>
      <c r="I33" s="49"/>
      <c r="J33" s="82">
        <v>4.3</v>
      </c>
      <c r="K33" s="46"/>
      <c r="L33" s="82">
        <v>4.3</v>
      </c>
      <c r="M33" s="46"/>
      <c r="N33" s="82">
        <v>5.4</v>
      </c>
      <c r="O33" s="46"/>
      <c r="P33" s="82">
        <v>5.4</v>
      </c>
      <c r="Q33" s="47"/>
      <c r="R33" s="46"/>
      <c r="S33" s="82">
        <v>5.4</v>
      </c>
      <c r="T33" s="46"/>
      <c r="U33" s="82">
        <v>4.5999999999999996</v>
      </c>
      <c r="V33" s="46"/>
      <c r="W33" s="82">
        <v>4.5</v>
      </c>
      <c r="X33" s="47"/>
      <c r="Y33" s="47"/>
      <c r="Z33" s="47"/>
      <c r="AA33" s="46"/>
      <c r="AB33" s="9">
        <v>5.2</v>
      </c>
      <c r="AC33" s="52">
        <v>5.2</v>
      </c>
      <c r="AD33" s="47"/>
      <c r="AE33" s="46"/>
      <c r="AF33" s="10">
        <v>5.0999999999999996</v>
      </c>
    </row>
    <row r="34" spans="5:32" ht="20.25" customHeight="1" x14ac:dyDescent="0.25">
      <c r="E34" s="48" t="s">
        <v>662</v>
      </c>
      <c r="F34" s="47"/>
      <c r="G34" s="47"/>
      <c r="H34" s="47"/>
      <c r="I34" s="49"/>
      <c r="J34" s="80">
        <v>0.2</v>
      </c>
      <c r="K34" s="46"/>
      <c r="L34" s="80">
        <v>0.2</v>
      </c>
      <c r="M34" s="46"/>
      <c r="N34" s="80">
        <v>0.3</v>
      </c>
      <c r="O34" s="46"/>
      <c r="P34" s="80">
        <v>0.3</v>
      </c>
      <c r="Q34" s="47"/>
      <c r="R34" s="46"/>
      <c r="S34" s="80">
        <v>0.3</v>
      </c>
      <c r="T34" s="46"/>
      <c r="U34" s="80">
        <v>0.2</v>
      </c>
      <c r="V34" s="46"/>
      <c r="W34" s="80">
        <v>0.2</v>
      </c>
      <c r="X34" s="47"/>
      <c r="Y34" s="47"/>
      <c r="Z34" s="47"/>
      <c r="AA34" s="46"/>
      <c r="AB34" s="5">
        <v>0.3</v>
      </c>
      <c r="AC34" s="45">
        <v>0.3</v>
      </c>
      <c r="AD34" s="47"/>
      <c r="AE34" s="46"/>
      <c r="AF34" s="6">
        <v>0.3</v>
      </c>
    </row>
    <row r="35" spans="5:32"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13</v>
      </c>
      <c r="K43" s="46"/>
      <c r="L43" s="81">
        <v>13</v>
      </c>
      <c r="M43" s="46"/>
      <c r="N43" s="81">
        <v>13</v>
      </c>
      <c r="O43" s="46"/>
      <c r="P43" s="81">
        <v>13</v>
      </c>
      <c r="Q43" s="47"/>
      <c r="R43" s="46"/>
      <c r="S43" s="81">
        <v>13</v>
      </c>
      <c r="T43" s="46"/>
      <c r="U43" s="81">
        <v>13</v>
      </c>
      <c r="V43" s="46"/>
      <c r="W43" s="81">
        <v>13</v>
      </c>
      <c r="X43" s="47"/>
      <c r="Y43" s="47"/>
      <c r="Z43" s="47"/>
      <c r="AA43" s="46"/>
      <c r="AB43" s="3">
        <v>13</v>
      </c>
      <c r="AC43" s="50">
        <v>13</v>
      </c>
      <c r="AD43" s="47"/>
      <c r="AE43" s="46"/>
      <c r="AF43" s="4">
        <v>13</v>
      </c>
    </row>
    <row r="44" spans="5:32" ht="20.100000000000001" customHeight="1" x14ac:dyDescent="0.25">
      <c r="E44" s="48" t="s">
        <v>310</v>
      </c>
      <c r="F44" s="47"/>
      <c r="G44" s="47"/>
      <c r="H44" s="47"/>
      <c r="I44" s="49"/>
      <c r="J44" s="81">
        <v>8</v>
      </c>
      <c r="K44" s="46"/>
      <c r="L44" s="81">
        <v>8</v>
      </c>
      <c r="M44" s="46"/>
      <c r="N44" s="81">
        <v>8</v>
      </c>
      <c r="O44" s="46"/>
      <c r="P44" s="81">
        <v>8</v>
      </c>
      <c r="Q44" s="47"/>
      <c r="R44" s="46"/>
      <c r="S44" s="81">
        <v>8</v>
      </c>
      <c r="T44" s="46"/>
      <c r="U44" s="81">
        <v>8</v>
      </c>
      <c r="V44" s="46"/>
      <c r="W44" s="81">
        <v>8</v>
      </c>
      <c r="X44" s="47"/>
      <c r="Y44" s="47"/>
      <c r="Z44" s="47"/>
      <c r="AA44" s="46"/>
      <c r="AB44" s="3">
        <v>8</v>
      </c>
      <c r="AC44" s="50">
        <v>8</v>
      </c>
      <c r="AD44" s="47"/>
      <c r="AE44" s="46"/>
      <c r="AF44" s="4">
        <v>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07K7PZ72adDJgq6yA87AFqQ3MYfxJf0CLogDTTwikQjbIhAQFyKVdXDdSFCziDToIVWPP84lHDhbttBtkbq0g==" saltValue="100EUjpJ3PYw31IdUemGB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B4FEFF0-8B70-4944-B519-001E6B69887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CUNN - Cunnamulla (66/22kV)</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AK53"/>
  <sheetViews>
    <sheetView showGridLines="0" topLeftCell="A29" zoomScale="145" zoomScaleNormal="145" workbookViewId="0">
      <selection activeCell="AJ42" sqref="AJ42: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1013</v>
      </c>
      <c r="J3" s="69"/>
      <c r="K3" s="69"/>
      <c r="L3" s="69"/>
      <c r="M3" s="69"/>
      <c r="N3" s="69"/>
      <c r="O3" s="69"/>
      <c r="P3" s="69"/>
      <c r="Q3" s="69"/>
      <c r="R3" s="69"/>
      <c r="S3" s="69"/>
      <c r="V3" s="71" t="s">
        <v>645</v>
      </c>
      <c r="W3" s="69"/>
      <c r="Y3" s="72" t="s">
        <v>1014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1016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1017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47.6</v>
      </c>
      <c r="K26" s="46"/>
      <c r="L26" s="81">
        <v>47.6</v>
      </c>
      <c r="M26" s="46"/>
      <c r="N26" s="81">
        <v>47.6</v>
      </c>
      <c r="O26" s="46"/>
      <c r="P26" s="81">
        <v>47.6</v>
      </c>
      <c r="Q26" s="47"/>
      <c r="R26" s="46"/>
      <c r="S26" s="81">
        <v>47.6</v>
      </c>
      <c r="T26" s="46"/>
      <c r="U26" s="81">
        <v>50.9</v>
      </c>
      <c r="V26" s="46"/>
      <c r="W26" s="81">
        <v>50.9</v>
      </c>
      <c r="X26" s="47"/>
      <c r="Y26" s="47"/>
      <c r="Z26" s="47"/>
      <c r="AA26" s="46"/>
      <c r="AB26" s="3">
        <v>50.9</v>
      </c>
      <c r="AC26" s="50">
        <v>50.9</v>
      </c>
      <c r="AD26" s="47"/>
      <c r="AE26" s="46"/>
      <c r="AF26" s="4">
        <v>50.9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16.3</v>
      </c>
      <c r="K28" s="46"/>
      <c r="L28" s="81">
        <v>16.100000000000001</v>
      </c>
      <c r="M28" s="46"/>
      <c r="N28" s="81">
        <v>16</v>
      </c>
      <c r="O28" s="46"/>
      <c r="P28" s="81">
        <v>16</v>
      </c>
      <c r="Q28" s="47"/>
      <c r="R28" s="46"/>
      <c r="S28" s="81">
        <v>16.2</v>
      </c>
      <c r="T28" s="46"/>
      <c r="U28" s="81">
        <v>14.6</v>
      </c>
      <c r="V28" s="46"/>
      <c r="W28" s="81">
        <v>14.5</v>
      </c>
      <c r="X28" s="47"/>
      <c r="Y28" s="47"/>
      <c r="Z28" s="47"/>
      <c r="AA28" s="46"/>
      <c r="AB28" s="3">
        <v>14.4</v>
      </c>
      <c r="AC28" s="50">
        <v>14.4</v>
      </c>
      <c r="AD28" s="47"/>
      <c r="AE28" s="46"/>
      <c r="AF28" s="4">
        <v>14.4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0.98099999999999998</v>
      </c>
      <c r="K31" s="46"/>
      <c r="L31" s="83">
        <v>0.98099999999999998</v>
      </c>
      <c r="M31" s="46"/>
      <c r="N31" s="83">
        <v>0.98099999999999998</v>
      </c>
      <c r="O31" s="46"/>
      <c r="P31" s="83">
        <v>0.98099999999999998</v>
      </c>
      <c r="Q31" s="47"/>
      <c r="R31" s="46"/>
      <c r="S31" s="83">
        <v>0.98099999999999998</v>
      </c>
      <c r="T31" s="46"/>
      <c r="U31" s="83">
        <v>0.99</v>
      </c>
      <c r="V31" s="46"/>
      <c r="W31" s="83">
        <v>0.99</v>
      </c>
      <c r="X31" s="47"/>
      <c r="Y31" s="47"/>
      <c r="Z31" s="47"/>
      <c r="AA31" s="46"/>
      <c r="AB31" s="7">
        <v>0.99</v>
      </c>
      <c r="AC31" s="53">
        <v>0.99</v>
      </c>
      <c r="AD31" s="47"/>
      <c r="AE31" s="46"/>
      <c r="AF31" s="8">
        <v>0.99</v>
      </c>
    </row>
    <row r="32" spans="4:32" ht="13.15" customHeight="1" x14ac:dyDescent="0.25">
      <c r="E32" s="48" t="s">
        <v>329</v>
      </c>
      <c r="F32" s="47"/>
      <c r="G32" s="47"/>
      <c r="H32" s="47"/>
      <c r="I32" s="49"/>
      <c r="J32" s="81">
        <v>26.4</v>
      </c>
      <c r="K32" s="46"/>
      <c r="L32" s="81">
        <v>26.4</v>
      </c>
      <c r="M32" s="46"/>
      <c r="N32" s="81">
        <v>26.4</v>
      </c>
      <c r="O32" s="46"/>
      <c r="P32" s="81">
        <v>26.4</v>
      </c>
      <c r="Q32" s="47"/>
      <c r="R32" s="46"/>
      <c r="S32" s="81">
        <v>26.4</v>
      </c>
      <c r="T32" s="46"/>
      <c r="U32" s="81">
        <v>28.1</v>
      </c>
      <c r="V32" s="46"/>
      <c r="W32" s="81">
        <v>28.1</v>
      </c>
      <c r="X32" s="47"/>
      <c r="Y32" s="47"/>
      <c r="Z32" s="47"/>
      <c r="AA32" s="46"/>
      <c r="AB32" s="3">
        <v>28.1</v>
      </c>
      <c r="AC32" s="50">
        <v>28.1</v>
      </c>
      <c r="AD32" s="47"/>
      <c r="AE32" s="46"/>
      <c r="AF32" s="4">
        <v>28.1</v>
      </c>
    </row>
    <row r="33" spans="5:37" ht="13.15" customHeight="1" x14ac:dyDescent="0.25">
      <c r="E33" s="51" t="s">
        <v>331</v>
      </c>
      <c r="F33" s="47"/>
      <c r="G33" s="47"/>
      <c r="H33" s="47"/>
      <c r="I33" s="49"/>
      <c r="J33" s="82">
        <v>14.9</v>
      </c>
      <c r="K33" s="46"/>
      <c r="L33" s="82">
        <v>14.8</v>
      </c>
      <c r="M33" s="46"/>
      <c r="N33" s="82">
        <v>14.7</v>
      </c>
      <c r="O33" s="46"/>
      <c r="P33" s="82">
        <v>14.7</v>
      </c>
      <c r="Q33" s="47"/>
      <c r="R33" s="46"/>
      <c r="S33" s="82">
        <v>14.8</v>
      </c>
      <c r="T33" s="46"/>
      <c r="U33" s="82">
        <v>13.5</v>
      </c>
      <c r="V33" s="46"/>
      <c r="W33" s="82">
        <v>13.4</v>
      </c>
      <c r="X33" s="47"/>
      <c r="Y33" s="47"/>
      <c r="Z33" s="47"/>
      <c r="AA33" s="46"/>
      <c r="AB33" s="9">
        <v>13.3</v>
      </c>
      <c r="AC33" s="52">
        <v>13.3</v>
      </c>
      <c r="AD33" s="47"/>
      <c r="AE33" s="46"/>
      <c r="AF33" s="10">
        <v>13.4</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0.7</v>
      </c>
      <c r="V34" s="46"/>
      <c r="W34" s="80">
        <v>0.7</v>
      </c>
      <c r="X34" s="47"/>
      <c r="Y34" s="47"/>
      <c r="Z34" s="47"/>
      <c r="AA34" s="46"/>
      <c r="AB34" s="5">
        <v>0.7</v>
      </c>
      <c r="AC34" s="45">
        <v>0.7</v>
      </c>
      <c r="AD34" s="47"/>
      <c r="AE34" s="46"/>
      <c r="AF34" s="6">
        <v>0.7</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32</v>
      </c>
      <c r="K43" s="46"/>
      <c r="L43" s="81">
        <v>32</v>
      </c>
      <c r="M43" s="46"/>
      <c r="N43" s="81">
        <v>32</v>
      </c>
      <c r="O43" s="46"/>
      <c r="P43" s="81">
        <v>32</v>
      </c>
      <c r="Q43" s="47"/>
      <c r="R43" s="46"/>
      <c r="S43" s="81">
        <v>32</v>
      </c>
      <c r="T43" s="46"/>
      <c r="U43" s="81">
        <v>32</v>
      </c>
      <c r="V43" s="46"/>
      <c r="W43" s="81">
        <v>32</v>
      </c>
      <c r="X43" s="47"/>
      <c r="Y43" s="47"/>
      <c r="Z43" s="47"/>
      <c r="AA43" s="46"/>
      <c r="AB43" s="3">
        <v>32</v>
      </c>
      <c r="AC43" s="50">
        <v>32</v>
      </c>
      <c r="AD43" s="47"/>
      <c r="AE43" s="46"/>
      <c r="AF43" s="4">
        <v>32</v>
      </c>
      <c r="AK43" s="22"/>
    </row>
    <row r="44" spans="5:37" ht="20.100000000000001" customHeight="1" x14ac:dyDescent="0.25">
      <c r="E44" s="48" t="s">
        <v>310</v>
      </c>
      <c r="F44" s="47"/>
      <c r="G44" s="47"/>
      <c r="H44" s="47"/>
      <c r="I44" s="49"/>
      <c r="J44" s="81">
        <v>16</v>
      </c>
      <c r="K44" s="46"/>
      <c r="L44" s="81">
        <v>16</v>
      </c>
      <c r="M44" s="46"/>
      <c r="N44" s="81">
        <v>16</v>
      </c>
      <c r="O44" s="46"/>
      <c r="P44" s="81">
        <v>16</v>
      </c>
      <c r="Q44" s="47"/>
      <c r="R44" s="46"/>
      <c r="S44" s="81">
        <v>16</v>
      </c>
      <c r="T44" s="46"/>
      <c r="U44" s="81">
        <v>16</v>
      </c>
      <c r="V44" s="46"/>
      <c r="W44" s="81">
        <v>16</v>
      </c>
      <c r="X44" s="47"/>
      <c r="Y44" s="47"/>
      <c r="Z44" s="47"/>
      <c r="AA44" s="46"/>
      <c r="AB44" s="3">
        <v>16</v>
      </c>
      <c r="AC44" s="50">
        <v>16</v>
      </c>
      <c r="AD44" s="47"/>
      <c r="AE44" s="46"/>
      <c r="AF44" s="4">
        <v>16</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oYTXtK3dUdumbX735sv5Gilx4b48R0C6iyLOOEgHkojkm9b0I1MmgP9SLHr779Uiyrk3XkYunFXuoWCny2vvmA==" saltValue="jJ0rjAh9mbk4/Ao2yKRVW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28FDD2F-0903-497A-A4C3-7ACE870C0ED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DACE - Dalby Central (33/11kV)</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AK53"/>
  <sheetViews>
    <sheetView showGridLines="0" topLeftCell="A28" zoomScale="145" zoomScaleNormal="145"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1018</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1019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1020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1021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42.6</v>
      </c>
      <c r="K26" s="46"/>
      <c r="L26" s="81">
        <v>42.6</v>
      </c>
      <c r="M26" s="46"/>
      <c r="N26" s="81">
        <v>42.6</v>
      </c>
      <c r="O26" s="46"/>
      <c r="P26" s="81">
        <v>42.6</v>
      </c>
      <c r="Q26" s="47"/>
      <c r="R26" s="46"/>
      <c r="S26" s="81">
        <v>42.6</v>
      </c>
      <c r="T26" s="46"/>
      <c r="U26" s="81">
        <v>39.799999999999997</v>
      </c>
      <c r="V26" s="46"/>
      <c r="W26" s="81">
        <v>39.799999999999997</v>
      </c>
      <c r="X26" s="47"/>
      <c r="Y26" s="47"/>
      <c r="Z26" s="47"/>
      <c r="AA26" s="46"/>
      <c r="AB26" s="3">
        <v>39.799999999999997</v>
      </c>
      <c r="AC26" s="50">
        <v>39.799999999999997</v>
      </c>
      <c r="AD26" s="47"/>
      <c r="AE26" s="46"/>
      <c r="AF26" s="4">
        <v>39.799999999999997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30.7</v>
      </c>
      <c r="K28" s="46"/>
      <c r="L28" s="81">
        <v>30.5</v>
      </c>
      <c r="M28" s="46"/>
      <c r="N28" s="81">
        <v>30.5</v>
      </c>
      <c r="O28" s="46"/>
      <c r="P28" s="81">
        <v>30.6</v>
      </c>
      <c r="Q28" s="47"/>
      <c r="R28" s="46"/>
      <c r="S28" s="81">
        <v>31</v>
      </c>
      <c r="T28" s="46"/>
      <c r="U28" s="81">
        <v>16.8</v>
      </c>
      <c r="V28" s="46"/>
      <c r="W28" s="81">
        <v>16.8</v>
      </c>
      <c r="X28" s="47"/>
      <c r="Y28" s="47"/>
      <c r="Z28" s="47"/>
      <c r="AA28" s="46"/>
      <c r="AB28" s="3">
        <v>16.899999999999999</v>
      </c>
      <c r="AC28" s="50">
        <v>17</v>
      </c>
      <c r="AD28" s="47"/>
      <c r="AE28" s="46"/>
      <c r="AF28" s="4">
        <v>17.100000000000001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0.99199999999999999</v>
      </c>
      <c r="K31" s="46"/>
      <c r="L31" s="83">
        <v>0.99199999999999999</v>
      </c>
      <c r="M31" s="46"/>
      <c r="N31" s="83">
        <v>0.99199999999999999</v>
      </c>
      <c r="O31" s="46"/>
      <c r="P31" s="83">
        <v>0.99199999999999999</v>
      </c>
      <c r="Q31" s="47"/>
      <c r="R31" s="46"/>
      <c r="S31" s="83">
        <v>0.99199999999999999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28.1</v>
      </c>
      <c r="K32" s="46"/>
      <c r="L32" s="81">
        <v>28.1</v>
      </c>
      <c r="M32" s="46"/>
      <c r="N32" s="81">
        <v>28.1</v>
      </c>
      <c r="O32" s="46"/>
      <c r="P32" s="81">
        <v>28.1</v>
      </c>
      <c r="Q32" s="47"/>
      <c r="R32" s="46"/>
      <c r="S32" s="81">
        <v>28.1</v>
      </c>
      <c r="T32" s="46"/>
      <c r="U32" s="81">
        <v>26.3</v>
      </c>
      <c r="V32" s="46"/>
      <c r="W32" s="81">
        <v>26.3</v>
      </c>
      <c r="X32" s="47"/>
      <c r="Y32" s="47"/>
      <c r="Z32" s="47"/>
      <c r="AA32" s="46"/>
      <c r="AB32" s="3">
        <v>26.3</v>
      </c>
      <c r="AC32" s="50">
        <v>26.3</v>
      </c>
      <c r="AD32" s="47"/>
      <c r="AE32" s="46"/>
      <c r="AF32" s="4">
        <v>26.3</v>
      </c>
    </row>
    <row r="33" spans="5:37" ht="13.15" customHeight="1" x14ac:dyDescent="0.25">
      <c r="E33" s="51" t="s">
        <v>331</v>
      </c>
      <c r="F33" s="47"/>
      <c r="G33" s="47"/>
      <c r="H33" s="47"/>
      <c r="I33" s="49"/>
      <c r="J33" s="82">
        <v>29.2</v>
      </c>
      <c r="K33" s="46"/>
      <c r="L33" s="82">
        <v>29</v>
      </c>
      <c r="M33" s="46"/>
      <c r="N33" s="82">
        <v>28.9</v>
      </c>
      <c r="O33" s="46"/>
      <c r="P33" s="82">
        <v>29.1</v>
      </c>
      <c r="Q33" s="47"/>
      <c r="R33" s="46"/>
      <c r="S33" s="82">
        <v>29.4</v>
      </c>
      <c r="T33" s="46"/>
      <c r="U33" s="82">
        <v>16.5</v>
      </c>
      <c r="V33" s="46"/>
      <c r="W33" s="82">
        <v>16.5</v>
      </c>
      <c r="X33" s="47"/>
      <c r="Y33" s="47"/>
      <c r="Z33" s="47"/>
      <c r="AA33" s="46"/>
      <c r="AB33" s="9">
        <v>16.5</v>
      </c>
      <c r="AC33" s="52">
        <v>16.7</v>
      </c>
      <c r="AD33" s="47"/>
      <c r="AE33" s="46"/>
      <c r="AF33" s="10">
        <v>16.8</v>
      </c>
    </row>
    <row r="34" spans="5:37" ht="20.25" customHeight="1" x14ac:dyDescent="0.25">
      <c r="E34" s="48" t="s">
        <v>662</v>
      </c>
      <c r="F34" s="47"/>
      <c r="G34" s="47"/>
      <c r="H34" s="47"/>
      <c r="I34" s="49"/>
      <c r="J34" s="80">
        <v>1.5</v>
      </c>
      <c r="K34" s="46"/>
      <c r="L34" s="80">
        <v>1.5</v>
      </c>
      <c r="M34" s="46"/>
      <c r="N34" s="80">
        <v>1.4</v>
      </c>
      <c r="O34" s="46"/>
      <c r="P34" s="80">
        <v>1.5</v>
      </c>
      <c r="Q34" s="47"/>
      <c r="R34" s="46"/>
      <c r="S34" s="80">
        <v>1.5</v>
      </c>
      <c r="T34" s="46"/>
      <c r="U34" s="80">
        <v>0.8</v>
      </c>
      <c r="V34" s="46"/>
      <c r="W34" s="80">
        <v>0.8</v>
      </c>
      <c r="X34" s="47"/>
      <c r="Y34" s="47"/>
      <c r="Z34" s="47"/>
      <c r="AA34" s="46"/>
      <c r="AB34" s="5">
        <v>0.8</v>
      </c>
      <c r="AC34" s="45">
        <v>0.8</v>
      </c>
      <c r="AD34" s="47"/>
      <c r="AE34" s="46"/>
      <c r="AF34" s="6">
        <v>0.8</v>
      </c>
    </row>
    <row r="35" spans="5:37" ht="20.25" customHeight="1" x14ac:dyDescent="0.25">
      <c r="E35" s="48" t="s">
        <v>663</v>
      </c>
      <c r="F35" s="47"/>
      <c r="G35" s="47"/>
      <c r="H35" s="47"/>
      <c r="I35" s="49"/>
      <c r="J35" s="80" t="s">
        <v>949</v>
      </c>
      <c r="K35" s="46"/>
      <c r="L35" s="80" t="s">
        <v>949</v>
      </c>
      <c r="M35" s="46"/>
      <c r="N35" s="80" t="s">
        <v>949</v>
      </c>
      <c r="O35" s="46"/>
      <c r="P35" s="80" t="s">
        <v>949</v>
      </c>
      <c r="Q35" s="47"/>
      <c r="R35" s="46"/>
      <c r="S35" s="80" t="s">
        <v>949</v>
      </c>
      <c r="T35" s="46"/>
      <c r="U35" s="80" t="s">
        <v>949</v>
      </c>
      <c r="V35" s="46"/>
      <c r="W35" s="80" t="s">
        <v>949</v>
      </c>
      <c r="X35" s="47"/>
      <c r="Y35" s="47"/>
      <c r="Z35" s="47"/>
      <c r="AA35" s="46"/>
      <c r="AB35" s="5" t="s">
        <v>949</v>
      </c>
      <c r="AC35" s="45" t="s">
        <v>949</v>
      </c>
      <c r="AD35" s="47"/>
      <c r="AE35" s="46"/>
      <c r="AF35" s="6" t="s">
        <v>949</v>
      </c>
    </row>
    <row r="36" spans="5:37" ht="13.15" customHeight="1" x14ac:dyDescent="0.25">
      <c r="E36" s="48" t="s">
        <v>337</v>
      </c>
      <c r="F36" s="47"/>
      <c r="G36" s="47"/>
      <c r="H36" s="47"/>
      <c r="I36" s="49"/>
      <c r="J36" s="81">
        <v>1.1000000000000001</v>
      </c>
      <c r="K36" s="46"/>
      <c r="L36" s="81">
        <v>0.9</v>
      </c>
      <c r="M36" s="46"/>
      <c r="N36" s="81">
        <v>0.8</v>
      </c>
      <c r="O36" s="46"/>
      <c r="P36" s="81">
        <v>1</v>
      </c>
      <c r="Q36" s="47"/>
      <c r="R36" s="46"/>
      <c r="S36" s="81">
        <v>1.3</v>
      </c>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c r="AK43" s="22"/>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LxNiSXTN1P7sbfzJO8PnnDF8pX84Fpo7b1Kp10OMpdFUyK/1oeW9jObohq+zDz1J3ht84qiREIzJ8bmz72uSQ==" saltValue="EewKoSVhZN95Xiht0kaVs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7E256FF-F365-4DF9-A31E-4285C83C8E8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DAGL - Dan Gleeson (66/11kV)</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AK53"/>
  <sheetViews>
    <sheetView showGridLines="0" topLeftCell="A25" zoomScale="130" zoomScaleNormal="130" workbookViewId="0">
      <selection activeCell="AK42" sqref="AK42:AO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1022</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1024</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1025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1026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5.0999999999999996</v>
      </c>
      <c r="K26" s="46"/>
      <c r="L26" s="81">
        <v>5.0999999999999996</v>
      </c>
      <c r="M26" s="46"/>
      <c r="N26" s="81">
        <v>5.0999999999999996</v>
      </c>
      <c r="O26" s="46"/>
      <c r="P26" s="81">
        <v>5.0999999999999996</v>
      </c>
      <c r="Q26" s="47"/>
      <c r="R26" s="46"/>
      <c r="S26" s="81">
        <v>5.0999999999999996</v>
      </c>
      <c r="T26" s="46"/>
      <c r="U26" s="81">
        <v>5.9</v>
      </c>
      <c r="V26" s="46"/>
      <c r="W26" s="81">
        <v>5.9</v>
      </c>
      <c r="X26" s="47"/>
      <c r="Y26" s="47"/>
      <c r="Z26" s="47"/>
      <c r="AA26" s="46"/>
      <c r="AB26" s="3">
        <v>5.9</v>
      </c>
      <c r="AC26" s="50">
        <v>5.9</v>
      </c>
      <c r="AD26" s="47"/>
      <c r="AE26" s="46"/>
      <c r="AF26" s="4">
        <v>5.9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2.6</v>
      </c>
      <c r="K28" s="46"/>
      <c r="L28" s="81">
        <v>3.2</v>
      </c>
      <c r="M28" s="46"/>
      <c r="N28" s="81">
        <v>3.8</v>
      </c>
      <c r="O28" s="46"/>
      <c r="P28" s="81">
        <v>3.8</v>
      </c>
      <c r="Q28" s="47"/>
      <c r="R28" s="46"/>
      <c r="S28" s="81">
        <v>3.8</v>
      </c>
      <c r="T28" s="46"/>
      <c r="U28" s="81">
        <v>2.6</v>
      </c>
      <c r="V28" s="46"/>
      <c r="W28" s="81">
        <v>3</v>
      </c>
      <c r="X28" s="47"/>
      <c r="Y28" s="47"/>
      <c r="Z28" s="47"/>
      <c r="AA28" s="46"/>
      <c r="AB28" s="3">
        <v>3.5</v>
      </c>
      <c r="AC28" s="50">
        <v>3.5</v>
      </c>
      <c r="AD28" s="47"/>
      <c r="AE28" s="46"/>
      <c r="AF28" s="4">
        <v>3.5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0.98299999999999998</v>
      </c>
      <c r="K31" s="46"/>
      <c r="L31" s="83">
        <v>0.98299999999999998</v>
      </c>
      <c r="M31" s="46"/>
      <c r="N31" s="83">
        <v>0.98299999999999998</v>
      </c>
      <c r="O31" s="46"/>
      <c r="P31" s="83">
        <v>0.98299999999999998</v>
      </c>
      <c r="Q31" s="47"/>
      <c r="R31" s="46"/>
      <c r="S31" s="83">
        <v>0.98299999999999998</v>
      </c>
      <c r="T31" s="46"/>
      <c r="U31" s="83">
        <v>0.99299999999999999</v>
      </c>
      <c r="V31" s="46"/>
      <c r="W31" s="83">
        <v>0.99299999999999999</v>
      </c>
      <c r="X31" s="47"/>
      <c r="Y31" s="47"/>
      <c r="Z31" s="47"/>
      <c r="AA31" s="46"/>
      <c r="AB31" s="7">
        <v>0.99299999999999999</v>
      </c>
      <c r="AC31" s="53">
        <v>0.99299999999999999</v>
      </c>
      <c r="AD31" s="47"/>
      <c r="AE31" s="46"/>
      <c r="AF31" s="8">
        <v>0.99299999999999999</v>
      </c>
    </row>
    <row r="32" spans="4:32" ht="13.15" customHeight="1" x14ac:dyDescent="0.25">
      <c r="E32" s="48" t="s">
        <v>329</v>
      </c>
      <c r="F32" s="47"/>
      <c r="G32" s="47"/>
      <c r="H32" s="47"/>
      <c r="I32" s="49"/>
      <c r="J32" s="81">
        <v>2.9</v>
      </c>
      <c r="K32" s="46"/>
      <c r="L32" s="81">
        <v>2.9</v>
      </c>
      <c r="M32" s="46"/>
      <c r="N32" s="81">
        <v>2.9</v>
      </c>
      <c r="O32" s="46"/>
      <c r="P32" s="81">
        <v>2.9</v>
      </c>
      <c r="Q32" s="47"/>
      <c r="R32" s="46"/>
      <c r="S32" s="81">
        <v>2.9</v>
      </c>
      <c r="T32" s="46"/>
      <c r="U32" s="81">
        <v>3</v>
      </c>
      <c r="V32" s="46"/>
      <c r="W32" s="81">
        <v>3</v>
      </c>
      <c r="X32" s="47"/>
      <c r="Y32" s="47"/>
      <c r="Z32" s="47"/>
      <c r="AA32" s="46"/>
      <c r="AB32" s="3">
        <v>3</v>
      </c>
      <c r="AC32" s="50">
        <v>3</v>
      </c>
      <c r="AD32" s="47"/>
      <c r="AE32" s="46"/>
      <c r="AF32" s="4">
        <v>3</v>
      </c>
    </row>
    <row r="33" spans="5:37" ht="13.15" customHeight="1" x14ac:dyDescent="0.25">
      <c r="E33" s="51" t="s">
        <v>331</v>
      </c>
      <c r="F33" s="47"/>
      <c r="G33" s="47"/>
      <c r="H33" s="47"/>
      <c r="I33" s="49"/>
      <c r="J33" s="82">
        <v>2.5</v>
      </c>
      <c r="K33" s="46"/>
      <c r="L33" s="82">
        <v>3.1</v>
      </c>
      <c r="M33" s="46"/>
      <c r="N33" s="82">
        <v>3.7</v>
      </c>
      <c r="O33" s="46"/>
      <c r="P33" s="82">
        <v>3.7</v>
      </c>
      <c r="Q33" s="47"/>
      <c r="R33" s="46"/>
      <c r="S33" s="82">
        <v>3.7</v>
      </c>
      <c r="T33" s="46"/>
      <c r="U33" s="82">
        <v>2.2999999999999998</v>
      </c>
      <c r="V33" s="46"/>
      <c r="W33" s="82">
        <v>2.8</v>
      </c>
      <c r="X33" s="47"/>
      <c r="Y33" s="47"/>
      <c r="Z33" s="47"/>
      <c r="AA33" s="46"/>
      <c r="AB33" s="9">
        <v>3.3</v>
      </c>
      <c r="AC33" s="52">
        <v>3.3</v>
      </c>
      <c r="AD33" s="47"/>
      <c r="AE33" s="46"/>
      <c r="AF33" s="10">
        <v>3.3</v>
      </c>
    </row>
    <row r="34" spans="5:37" ht="20.25" customHeight="1" x14ac:dyDescent="0.25">
      <c r="E34" s="48" t="s">
        <v>662</v>
      </c>
      <c r="F34" s="47"/>
      <c r="G34" s="47"/>
      <c r="H34" s="47"/>
      <c r="I34" s="49"/>
      <c r="J34" s="80">
        <v>0.1</v>
      </c>
      <c r="K34" s="46"/>
      <c r="L34" s="80">
        <v>0.2</v>
      </c>
      <c r="M34" s="46"/>
      <c r="N34" s="80">
        <v>0.2</v>
      </c>
      <c r="O34" s="46"/>
      <c r="P34" s="80">
        <v>0.2</v>
      </c>
      <c r="Q34" s="47"/>
      <c r="R34" s="46"/>
      <c r="S34" s="80">
        <v>0.2</v>
      </c>
      <c r="T34" s="46"/>
      <c r="U34" s="80">
        <v>0.1</v>
      </c>
      <c r="V34" s="46"/>
      <c r="W34" s="80">
        <v>0.1</v>
      </c>
      <c r="X34" s="47"/>
      <c r="Y34" s="47"/>
      <c r="Z34" s="47"/>
      <c r="AA34" s="46"/>
      <c r="AB34" s="5">
        <v>0.2</v>
      </c>
      <c r="AC34" s="45">
        <v>0.2</v>
      </c>
      <c r="AD34" s="47"/>
      <c r="AE34" s="46"/>
      <c r="AF34" s="6">
        <v>0.2</v>
      </c>
    </row>
    <row r="35" spans="5:37"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7" ht="13.15" customHeight="1" x14ac:dyDescent="0.25">
      <c r="E36" s="48" t="s">
        <v>337</v>
      </c>
      <c r="F36" s="47"/>
      <c r="G36" s="47"/>
      <c r="H36" s="47"/>
      <c r="I36" s="49"/>
      <c r="J36" s="80"/>
      <c r="K36" s="46"/>
      <c r="L36" s="81">
        <v>0.2</v>
      </c>
      <c r="M36" s="46"/>
      <c r="N36" s="81">
        <v>0.8</v>
      </c>
      <c r="O36" s="46"/>
      <c r="P36" s="81">
        <v>0.8</v>
      </c>
      <c r="Q36" s="47"/>
      <c r="R36" s="46"/>
      <c r="S36" s="81">
        <v>0.8</v>
      </c>
      <c r="T36" s="46"/>
      <c r="U36" s="80"/>
      <c r="V36" s="46"/>
      <c r="W36" s="80"/>
      <c r="X36" s="47"/>
      <c r="Y36" s="47"/>
      <c r="Z36" s="47"/>
      <c r="AA36" s="46"/>
      <c r="AB36" s="3">
        <v>0.3</v>
      </c>
      <c r="AC36" s="50">
        <v>0.3</v>
      </c>
      <c r="AD36" s="47"/>
      <c r="AE36" s="46"/>
      <c r="AF36" s="4">
        <v>0.3</v>
      </c>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0.6</v>
      </c>
      <c r="K40" s="46"/>
      <c r="L40" s="81">
        <v>0.6</v>
      </c>
      <c r="M40" s="46"/>
      <c r="N40" s="81">
        <v>0.6</v>
      </c>
      <c r="O40" s="46"/>
      <c r="P40" s="81">
        <v>0.6</v>
      </c>
      <c r="Q40" s="47"/>
      <c r="R40" s="46"/>
      <c r="S40" s="81">
        <v>0.6</v>
      </c>
      <c r="T40" s="46"/>
      <c r="U40" s="81">
        <v>0.6</v>
      </c>
      <c r="V40" s="46"/>
      <c r="W40" s="81">
        <v>0.6</v>
      </c>
      <c r="X40" s="47"/>
      <c r="Y40" s="47"/>
      <c r="Z40" s="47"/>
      <c r="AA40" s="46"/>
      <c r="AB40" s="3">
        <v>0.6</v>
      </c>
      <c r="AC40" s="50">
        <v>0.6</v>
      </c>
      <c r="AD40" s="47"/>
      <c r="AE40" s="46"/>
      <c r="AF40" s="4">
        <v>0.6</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0.8</v>
      </c>
      <c r="K43" s="46"/>
      <c r="L43" s="81">
        <v>0.8</v>
      </c>
      <c r="M43" s="46"/>
      <c r="N43" s="81">
        <v>0.8</v>
      </c>
      <c r="O43" s="46"/>
      <c r="P43" s="81">
        <v>0.8</v>
      </c>
      <c r="Q43" s="47"/>
      <c r="R43" s="46"/>
      <c r="S43" s="81">
        <v>0.8</v>
      </c>
      <c r="T43" s="46"/>
      <c r="U43" s="81">
        <v>0.8</v>
      </c>
      <c r="V43" s="46"/>
      <c r="W43" s="81">
        <v>0.8</v>
      </c>
      <c r="X43" s="47"/>
      <c r="Y43" s="47"/>
      <c r="Z43" s="47"/>
      <c r="AA43" s="46"/>
      <c r="AB43" s="3">
        <v>0.8</v>
      </c>
      <c r="AC43" s="50">
        <v>0.8</v>
      </c>
      <c r="AD43" s="47"/>
      <c r="AE43" s="46"/>
      <c r="AF43" s="4">
        <v>0.8</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1">
        <v>0.2</v>
      </c>
      <c r="O45" s="46"/>
      <c r="P45" s="81">
        <v>0.2</v>
      </c>
      <c r="Q45" s="47"/>
      <c r="R45" s="46"/>
      <c r="S45" s="81">
        <v>0.2</v>
      </c>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1">
        <v>0.2</v>
      </c>
      <c r="O46" s="46"/>
      <c r="P46" s="81">
        <v>0.2</v>
      </c>
      <c r="Q46" s="47"/>
      <c r="R46" s="46"/>
      <c r="S46" s="81">
        <v>0.2</v>
      </c>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86" t="s">
        <v>893</v>
      </c>
      <c r="O48" s="37"/>
      <c r="P48" s="86" t="s">
        <v>893</v>
      </c>
      <c r="Q48" s="44"/>
      <c r="R48" s="37"/>
      <c r="S48" s="86" t="s">
        <v>893</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6Phl+x08fW3AM06UbEg5EGcNtsoKhhNDb93GMdBOEQ45t9UbUHMh4ynVDTctEfmkFaFiRHGkm5VXsmIeSmbMlQ==" saltValue="eAiiF6dybc3fbRnLKU6PX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16E7BDA-B695-40C4-BC43-E94FA437920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DEGI - Degilbo (66/11kV)</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AK53"/>
  <sheetViews>
    <sheetView showGridLines="0" topLeftCell="A30" zoomScale="130" zoomScaleNormal="130" workbookViewId="0">
      <selection activeCell="AK43" sqref="AK43: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1027</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1028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1029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1030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24.2</v>
      </c>
      <c r="K26" s="46"/>
      <c r="L26" s="81">
        <v>24.2</v>
      </c>
      <c r="M26" s="46"/>
      <c r="N26" s="81">
        <v>24.2</v>
      </c>
      <c r="O26" s="46"/>
      <c r="P26" s="81">
        <v>24.2</v>
      </c>
      <c r="Q26" s="47"/>
      <c r="R26" s="46"/>
      <c r="S26" s="81">
        <v>24.2</v>
      </c>
      <c r="T26" s="46"/>
      <c r="U26" s="81">
        <v>25.9</v>
      </c>
      <c r="V26" s="46"/>
      <c r="W26" s="81">
        <v>25.9</v>
      </c>
      <c r="X26" s="47"/>
      <c r="Y26" s="47"/>
      <c r="Z26" s="47"/>
      <c r="AA26" s="46"/>
      <c r="AB26" s="3">
        <v>25.9</v>
      </c>
      <c r="AC26" s="50">
        <v>25.9</v>
      </c>
      <c r="AD26" s="47"/>
      <c r="AE26" s="46"/>
      <c r="AF26" s="4">
        <v>25.9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4.8</v>
      </c>
      <c r="K28" s="46"/>
      <c r="L28" s="81">
        <v>4.7</v>
      </c>
      <c r="M28" s="46"/>
      <c r="N28" s="81">
        <v>4.7</v>
      </c>
      <c r="O28" s="46"/>
      <c r="P28" s="81">
        <v>4.7</v>
      </c>
      <c r="Q28" s="47"/>
      <c r="R28" s="46"/>
      <c r="S28" s="81">
        <v>4.8</v>
      </c>
      <c r="T28" s="46"/>
      <c r="U28" s="81">
        <v>3.9</v>
      </c>
      <c r="V28" s="46"/>
      <c r="W28" s="81">
        <v>3.9</v>
      </c>
      <c r="X28" s="47"/>
      <c r="Y28" s="47"/>
      <c r="Z28" s="47"/>
      <c r="AA28" s="46"/>
      <c r="AB28" s="3">
        <v>3.9</v>
      </c>
      <c r="AC28" s="50">
        <v>3.9</v>
      </c>
      <c r="AD28" s="47"/>
      <c r="AE28" s="46"/>
      <c r="AF28" s="4">
        <v>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0.96499999999999997</v>
      </c>
      <c r="K31" s="46"/>
      <c r="L31" s="83">
        <v>0.96499999999999997</v>
      </c>
      <c r="M31" s="46"/>
      <c r="N31" s="83">
        <v>0.96499999999999997</v>
      </c>
      <c r="O31" s="46"/>
      <c r="P31" s="83">
        <v>0.96499999999999997</v>
      </c>
      <c r="Q31" s="47"/>
      <c r="R31" s="46"/>
      <c r="S31" s="83">
        <v>0.96499999999999997</v>
      </c>
      <c r="T31" s="46"/>
      <c r="U31" s="83">
        <v>0.96899999999999997</v>
      </c>
      <c r="V31" s="46"/>
      <c r="W31" s="83">
        <v>0.96899999999999997</v>
      </c>
      <c r="X31" s="47"/>
      <c r="Y31" s="47"/>
      <c r="Z31" s="47"/>
      <c r="AA31" s="46"/>
      <c r="AB31" s="7">
        <v>0.96899999999999997</v>
      </c>
      <c r="AC31" s="53">
        <v>0.96899999999999997</v>
      </c>
      <c r="AD31" s="47"/>
      <c r="AE31" s="46"/>
      <c r="AF31" s="8">
        <v>0.96899999999999997</v>
      </c>
    </row>
    <row r="32" spans="4:32" ht="13.15" customHeight="1" x14ac:dyDescent="0.25">
      <c r="E32" s="48" t="s">
        <v>329</v>
      </c>
      <c r="F32" s="47"/>
      <c r="G32" s="47"/>
      <c r="H32" s="47"/>
      <c r="I32" s="49"/>
      <c r="J32" s="81">
        <v>13.2</v>
      </c>
      <c r="K32" s="46"/>
      <c r="L32" s="81">
        <v>13.2</v>
      </c>
      <c r="M32" s="46"/>
      <c r="N32" s="81">
        <v>13.2</v>
      </c>
      <c r="O32" s="46"/>
      <c r="P32" s="81">
        <v>13.2</v>
      </c>
      <c r="Q32" s="47"/>
      <c r="R32" s="46"/>
      <c r="S32" s="81">
        <v>13.2</v>
      </c>
      <c r="T32" s="46"/>
      <c r="U32" s="81">
        <v>14.4</v>
      </c>
      <c r="V32" s="46"/>
      <c r="W32" s="81">
        <v>14.4</v>
      </c>
      <c r="X32" s="47"/>
      <c r="Y32" s="47"/>
      <c r="Z32" s="47"/>
      <c r="AA32" s="46"/>
      <c r="AB32" s="3">
        <v>14.4</v>
      </c>
      <c r="AC32" s="50">
        <v>14.4</v>
      </c>
      <c r="AD32" s="47"/>
      <c r="AE32" s="46"/>
      <c r="AF32" s="4">
        <v>14.4</v>
      </c>
    </row>
    <row r="33" spans="5:37" ht="13.15" customHeight="1" x14ac:dyDescent="0.25">
      <c r="E33" s="51" t="s">
        <v>331</v>
      </c>
      <c r="F33" s="47"/>
      <c r="G33" s="47"/>
      <c r="H33" s="47"/>
      <c r="I33" s="49"/>
      <c r="J33" s="82">
        <v>4.5999999999999996</v>
      </c>
      <c r="K33" s="46"/>
      <c r="L33" s="82">
        <v>4.5999999999999996</v>
      </c>
      <c r="M33" s="46"/>
      <c r="N33" s="82">
        <v>4.5999999999999996</v>
      </c>
      <c r="O33" s="46"/>
      <c r="P33" s="82">
        <v>4.5999999999999996</v>
      </c>
      <c r="Q33" s="47"/>
      <c r="R33" s="46"/>
      <c r="S33" s="82">
        <v>4.7</v>
      </c>
      <c r="T33" s="46"/>
      <c r="U33" s="82">
        <v>3.8</v>
      </c>
      <c r="V33" s="46"/>
      <c r="W33" s="82">
        <v>3.7</v>
      </c>
      <c r="X33" s="47"/>
      <c r="Y33" s="47"/>
      <c r="Z33" s="47"/>
      <c r="AA33" s="46"/>
      <c r="AB33" s="9">
        <v>3.7</v>
      </c>
      <c r="AC33" s="52">
        <v>3.7</v>
      </c>
      <c r="AD33" s="47"/>
      <c r="AE33" s="46"/>
      <c r="AF33" s="10">
        <v>3.7</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7ooyUxj5TzDECHNjr/eJiKk8mQT96DHX7nk40uZbi3WoGequLG9rFbnyCGBYpdEUMqqnaIY1p5tJ2cBsVjEy9w==" saltValue="RftLx06tgv0UCu9L8pB4Q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B45C4C86-B023-4C99-B68A-5D5E224F1B98}"/>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DIMB - Dimbulah (66/22kV)</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AJ53"/>
  <sheetViews>
    <sheetView showGridLines="0" topLeftCell="A25"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1031</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1033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1034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0.3</v>
      </c>
      <c r="K26" s="46"/>
      <c r="L26" s="81">
        <v>0.3</v>
      </c>
      <c r="M26" s="46"/>
      <c r="N26" s="81">
        <v>0.3</v>
      </c>
      <c r="O26" s="46"/>
      <c r="P26" s="81">
        <v>0.3</v>
      </c>
      <c r="Q26" s="47"/>
      <c r="R26" s="46"/>
      <c r="S26" s="81">
        <v>0.3</v>
      </c>
      <c r="T26" s="46"/>
      <c r="U26" s="81">
        <v>0.3</v>
      </c>
      <c r="V26" s="46"/>
      <c r="W26" s="81">
        <v>0.3</v>
      </c>
      <c r="X26" s="47"/>
      <c r="Y26" s="47"/>
      <c r="Z26" s="47"/>
      <c r="AA26" s="46"/>
      <c r="AB26" s="3">
        <v>0.3</v>
      </c>
      <c r="AC26" s="50">
        <v>0.3</v>
      </c>
      <c r="AD26" s="47"/>
      <c r="AE26" s="46"/>
      <c r="AF26" s="4">
        <v>0.3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0.1</v>
      </c>
      <c r="K28" s="46"/>
      <c r="L28" s="81">
        <v>0.1</v>
      </c>
      <c r="M28" s="46"/>
      <c r="N28" s="81">
        <v>0.1</v>
      </c>
      <c r="O28" s="46"/>
      <c r="P28" s="81">
        <v>0.1</v>
      </c>
      <c r="Q28" s="47"/>
      <c r="R28" s="46"/>
      <c r="S28" s="81">
        <v>0.1</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v>
      </c>
      <c r="K31" s="46"/>
      <c r="L31" s="83">
        <v>0.95</v>
      </c>
      <c r="M31" s="46"/>
      <c r="N31" s="83">
        <v>0.95</v>
      </c>
      <c r="O31" s="46"/>
      <c r="P31" s="83">
        <v>0.95</v>
      </c>
      <c r="Q31" s="47"/>
      <c r="R31" s="46"/>
      <c r="S31" s="83">
        <v>0.95</v>
      </c>
      <c r="T31" s="46"/>
      <c r="U31" s="83">
        <v>0.95</v>
      </c>
      <c r="V31" s="46"/>
      <c r="W31" s="83">
        <v>0.95</v>
      </c>
      <c r="X31" s="47"/>
      <c r="Y31" s="47"/>
      <c r="Z31" s="47"/>
      <c r="AA31" s="46"/>
      <c r="AB31" s="7">
        <v>0.95</v>
      </c>
      <c r="AC31" s="53">
        <v>0.95</v>
      </c>
      <c r="AD31" s="47"/>
      <c r="AE31" s="46"/>
      <c r="AF31" s="8">
        <v>0.95</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0.1</v>
      </c>
      <c r="K33" s="46"/>
      <c r="L33" s="82">
        <v>0.1</v>
      </c>
      <c r="M33" s="46"/>
      <c r="N33" s="82">
        <v>0.1</v>
      </c>
      <c r="O33" s="46"/>
      <c r="P33" s="82">
        <v>0.1</v>
      </c>
      <c r="Q33" s="47"/>
      <c r="R33" s="46"/>
      <c r="S33" s="82">
        <v>0.1</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1035</v>
      </c>
      <c r="K35" s="46"/>
      <c r="L35" s="80" t="s">
        <v>1035</v>
      </c>
      <c r="M35" s="46"/>
      <c r="N35" s="80" t="s">
        <v>1035</v>
      </c>
      <c r="O35" s="46"/>
      <c r="P35" s="80" t="s">
        <v>1035</v>
      </c>
      <c r="Q35" s="47"/>
      <c r="R35" s="46"/>
      <c r="S35" s="80" t="s">
        <v>1035</v>
      </c>
      <c r="T35" s="46"/>
      <c r="U35" s="80" t="s">
        <v>1035</v>
      </c>
      <c r="V35" s="46"/>
      <c r="W35" s="80" t="s">
        <v>1035</v>
      </c>
      <c r="X35" s="47"/>
      <c r="Y35" s="47"/>
      <c r="Z35" s="47"/>
      <c r="AA35" s="46"/>
      <c r="AB35" s="5" t="s">
        <v>1035</v>
      </c>
      <c r="AC35" s="45" t="s">
        <v>1035</v>
      </c>
      <c r="AD35" s="47"/>
      <c r="AE35" s="46"/>
      <c r="AF35" s="6" t="s">
        <v>1035</v>
      </c>
    </row>
    <row r="36" spans="5:32" ht="13.15" customHeight="1" x14ac:dyDescent="0.25">
      <c r="E36" s="48" t="s">
        <v>337</v>
      </c>
      <c r="F36" s="47"/>
      <c r="G36" s="47"/>
      <c r="H36" s="47"/>
      <c r="I36" s="49"/>
      <c r="J36" s="81">
        <v>0.1</v>
      </c>
      <c r="K36" s="46"/>
      <c r="L36" s="81">
        <v>0.1</v>
      </c>
      <c r="M36" s="46"/>
      <c r="N36" s="81">
        <v>0.1</v>
      </c>
      <c r="O36" s="46"/>
      <c r="P36" s="81">
        <v>0.1</v>
      </c>
      <c r="Q36" s="47"/>
      <c r="R36" s="46"/>
      <c r="S36" s="81">
        <v>0.1</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0.5</v>
      </c>
      <c r="K40" s="46"/>
      <c r="L40" s="81">
        <v>0.5</v>
      </c>
      <c r="M40" s="46"/>
      <c r="N40" s="81">
        <v>0.5</v>
      </c>
      <c r="O40" s="46"/>
      <c r="P40" s="81">
        <v>0.5</v>
      </c>
      <c r="Q40" s="47"/>
      <c r="R40" s="46"/>
      <c r="S40" s="81">
        <v>0.5</v>
      </c>
      <c r="T40" s="46"/>
      <c r="U40" s="81">
        <v>0.5</v>
      </c>
      <c r="V40" s="46"/>
      <c r="W40" s="81">
        <v>0.5</v>
      </c>
      <c r="X40" s="47"/>
      <c r="Y40" s="47"/>
      <c r="Z40" s="47"/>
      <c r="AA40" s="46"/>
      <c r="AB40" s="3">
        <v>0.5</v>
      </c>
      <c r="AC40" s="50">
        <v>0.5</v>
      </c>
      <c r="AD40" s="47"/>
      <c r="AE40" s="46"/>
      <c r="AF40" s="4">
        <v>0.5</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3">
        <v>0.25</v>
      </c>
      <c r="K43" s="92"/>
      <c r="L43" s="83">
        <v>0.25</v>
      </c>
      <c r="M43" s="92"/>
      <c r="N43" s="83">
        <v>0.25</v>
      </c>
      <c r="O43" s="92"/>
      <c r="P43" s="83">
        <v>0.25</v>
      </c>
      <c r="Q43" s="93"/>
      <c r="R43" s="92"/>
      <c r="S43" s="83">
        <v>0.25</v>
      </c>
      <c r="T43" s="92"/>
      <c r="U43" s="83">
        <v>0.25</v>
      </c>
      <c r="V43" s="92"/>
      <c r="W43" s="83">
        <v>0.25</v>
      </c>
      <c r="X43" s="93"/>
      <c r="Y43" s="93"/>
      <c r="Z43" s="93"/>
      <c r="AA43" s="92"/>
      <c r="AB43" s="7">
        <v>0.25</v>
      </c>
      <c r="AC43" s="53">
        <v>0.25</v>
      </c>
      <c r="AD43" s="93"/>
      <c r="AE43" s="92"/>
      <c r="AF43" s="8">
        <v>0.25</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ozoJDjjwDJgw31jkXV1E4KScpwKwTj4xbC6031udGwy50/Leitz52R1DQ7uFybK0r92NDx02u4Yr6hs2eJkAw==" saltValue="XWuvE0AcMLm933ezmn/mg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E6641A3-54AF-4705-BE6B-56C988BDB15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DISR - Disraeli (66/11kV)</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AJ53"/>
  <sheetViews>
    <sheetView showGridLines="0" topLeftCell="A28"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1036</v>
      </c>
      <c r="J3" s="69"/>
      <c r="K3" s="69"/>
      <c r="L3" s="69"/>
      <c r="M3" s="69"/>
      <c r="N3" s="69"/>
      <c r="O3" s="69"/>
      <c r="P3" s="69"/>
      <c r="Q3" s="69"/>
      <c r="R3" s="69"/>
      <c r="S3" s="69"/>
      <c r="V3" s="71" t="s">
        <v>645</v>
      </c>
      <c r="W3" s="69"/>
      <c r="Y3" s="72" t="s">
        <v>1037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1039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7.6</v>
      </c>
      <c r="K26" s="46"/>
      <c r="L26" s="81">
        <v>7.6</v>
      </c>
      <c r="M26" s="46"/>
      <c r="N26" s="81">
        <v>7.6</v>
      </c>
      <c r="O26" s="46"/>
      <c r="P26" s="81">
        <v>7.6</v>
      </c>
      <c r="Q26" s="47"/>
      <c r="R26" s="46"/>
      <c r="S26" s="81">
        <v>7.6</v>
      </c>
      <c r="T26" s="46"/>
      <c r="U26" s="81">
        <v>8.8000000000000007</v>
      </c>
      <c r="V26" s="46"/>
      <c r="W26" s="81">
        <v>8.8000000000000007</v>
      </c>
      <c r="X26" s="47"/>
      <c r="Y26" s="47"/>
      <c r="Z26" s="47"/>
      <c r="AA26" s="46"/>
      <c r="AB26" s="3">
        <v>8.8000000000000007</v>
      </c>
      <c r="AC26" s="50">
        <v>8.8000000000000007</v>
      </c>
      <c r="AD26" s="47"/>
      <c r="AE26" s="46"/>
      <c r="AF26" s="4">
        <v>8.8000000000000007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1.4</v>
      </c>
      <c r="K28" s="46"/>
      <c r="L28" s="81">
        <v>1.4</v>
      </c>
      <c r="M28" s="46"/>
      <c r="N28" s="81">
        <v>1.4</v>
      </c>
      <c r="O28" s="46"/>
      <c r="P28" s="81">
        <v>1.4</v>
      </c>
      <c r="Q28" s="47"/>
      <c r="R28" s="46"/>
      <c r="S28" s="81">
        <v>1.4</v>
      </c>
      <c r="T28" s="46"/>
      <c r="U28" s="81">
        <v>1.4</v>
      </c>
      <c r="V28" s="46"/>
      <c r="W28" s="81">
        <v>1.4</v>
      </c>
      <c r="X28" s="47"/>
      <c r="Y28" s="47"/>
      <c r="Z28" s="47"/>
      <c r="AA28" s="46"/>
      <c r="AB28" s="3">
        <v>1.4</v>
      </c>
      <c r="AC28" s="50">
        <v>1.4</v>
      </c>
      <c r="AD28" s="47"/>
      <c r="AE28" s="46"/>
      <c r="AF28" s="4">
        <v>1.4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3.2000000000000001E-2</v>
      </c>
      <c r="K31" s="46"/>
      <c r="L31" s="83">
        <v>3.2000000000000001E-2</v>
      </c>
      <c r="M31" s="46"/>
      <c r="N31" s="83">
        <v>3.2000000000000001E-2</v>
      </c>
      <c r="O31" s="46"/>
      <c r="P31" s="83">
        <v>3.2000000000000001E-2</v>
      </c>
      <c r="Q31" s="47"/>
      <c r="R31" s="46"/>
      <c r="S31" s="83">
        <v>3.2000000000000001E-2</v>
      </c>
      <c r="T31" s="46"/>
      <c r="U31" s="83">
        <v>3.1E-2</v>
      </c>
      <c r="V31" s="46"/>
      <c r="W31" s="83">
        <v>3.1E-2</v>
      </c>
      <c r="X31" s="47"/>
      <c r="Y31" s="47"/>
      <c r="Z31" s="47"/>
      <c r="AA31" s="46"/>
      <c r="AB31" s="7">
        <v>3.1E-2</v>
      </c>
      <c r="AC31" s="53">
        <v>3.1E-2</v>
      </c>
      <c r="AD31" s="47"/>
      <c r="AE31" s="46"/>
      <c r="AF31" s="8">
        <v>3.1E-2</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1.4</v>
      </c>
      <c r="K33" s="46"/>
      <c r="L33" s="82">
        <v>1.4</v>
      </c>
      <c r="M33" s="46"/>
      <c r="N33" s="82">
        <v>1.4</v>
      </c>
      <c r="O33" s="46"/>
      <c r="P33" s="82">
        <v>1.4</v>
      </c>
      <c r="Q33" s="47"/>
      <c r="R33" s="46"/>
      <c r="S33" s="82">
        <v>1.4</v>
      </c>
      <c r="T33" s="46"/>
      <c r="U33" s="82">
        <v>1.4</v>
      </c>
      <c r="V33" s="46"/>
      <c r="W33" s="82">
        <v>1.4</v>
      </c>
      <c r="X33" s="47"/>
      <c r="Y33" s="47"/>
      <c r="Z33" s="47"/>
      <c r="AA33" s="46"/>
      <c r="AB33" s="9">
        <v>1.4</v>
      </c>
      <c r="AC33" s="52">
        <v>1.4</v>
      </c>
      <c r="AD33" s="47"/>
      <c r="AE33" s="46"/>
      <c r="AF33" s="10">
        <v>1.4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1040</v>
      </c>
      <c r="K35" s="46"/>
      <c r="L35" s="80" t="s">
        <v>1040</v>
      </c>
      <c r="M35" s="46"/>
      <c r="N35" s="80" t="s">
        <v>1040</v>
      </c>
      <c r="O35" s="46"/>
      <c r="P35" s="80" t="s">
        <v>1040</v>
      </c>
      <c r="Q35" s="47"/>
      <c r="R35" s="46"/>
      <c r="S35" s="80" t="s">
        <v>1040</v>
      </c>
      <c r="T35" s="46"/>
      <c r="U35" s="80" t="s">
        <v>1040</v>
      </c>
      <c r="V35" s="46"/>
      <c r="W35" s="80" t="s">
        <v>1040</v>
      </c>
      <c r="X35" s="47"/>
      <c r="Y35" s="47"/>
      <c r="Z35" s="47"/>
      <c r="AA35" s="46"/>
      <c r="AB35" s="5" t="s">
        <v>1040</v>
      </c>
      <c r="AC35" s="45" t="s">
        <v>1040</v>
      </c>
      <c r="AD35" s="47"/>
      <c r="AE35" s="46"/>
      <c r="AF35" s="6" t="s">
        <v>1040</v>
      </c>
    </row>
    <row r="36" spans="5:32" ht="13.15" customHeight="1" x14ac:dyDescent="0.25">
      <c r="E36" s="48" t="s">
        <v>337</v>
      </c>
      <c r="F36" s="47"/>
      <c r="G36" s="47"/>
      <c r="H36" s="47"/>
      <c r="I36" s="49"/>
      <c r="J36" s="81">
        <v>1.4</v>
      </c>
      <c r="K36" s="46"/>
      <c r="L36" s="81">
        <v>1.4</v>
      </c>
      <c r="M36" s="46"/>
      <c r="N36" s="81">
        <v>1.4</v>
      </c>
      <c r="O36" s="46"/>
      <c r="P36" s="81">
        <v>1.4</v>
      </c>
      <c r="Q36" s="47"/>
      <c r="R36" s="46"/>
      <c r="S36" s="81">
        <v>1.4</v>
      </c>
      <c r="T36" s="46"/>
      <c r="U36" s="81">
        <v>1.4</v>
      </c>
      <c r="V36" s="46"/>
      <c r="W36" s="81">
        <v>1.4</v>
      </c>
      <c r="X36" s="47"/>
      <c r="Y36" s="47"/>
      <c r="Z36" s="47"/>
      <c r="AA36" s="46"/>
      <c r="AB36" s="3">
        <v>1.4</v>
      </c>
      <c r="AC36" s="50">
        <v>1.4</v>
      </c>
      <c r="AD36" s="47"/>
      <c r="AE36" s="46"/>
      <c r="AF36" s="4">
        <v>1.4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6</v>
      </c>
      <c r="K39" s="46"/>
      <c r="L39" s="81">
        <v>6</v>
      </c>
      <c r="M39" s="46"/>
      <c r="N39" s="81">
        <v>6</v>
      </c>
      <c r="O39" s="46"/>
      <c r="P39" s="81">
        <v>6</v>
      </c>
      <c r="Q39" s="47"/>
      <c r="R39" s="46"/>
      <c r="S39" s="81">
        <v>6</v>
      </c>
      <c r="T39" s="46"/>
      <c r="U39" s="81">
        <v>6</v>
      </c>
      <c r="V39" s="46"/>
      <c r="W39" s="81">
        <v>6</v>
      </c>
      <c r="X39" s="47"/>
      <c r="Y39" s="47"/>
      <c r="Z39" s="47"/>
      <c r="AA39" s="46"/>
      <c r="AB39" s="3">
        <v>6</v>
      </c>
      <c r="AC39" s="50">
        <v>6</v>
      </c>
      <c r="AD39" s="47"/>
      <c r="AE39" s="46"/>
      <c r="AF39" s="4">
        <v>6</v>
      </c>
    </row>
    <row r="40" spans="5:32" x14ac:dyDescent="0.25">
      <c r="E40" s="48" t="s">
        <v>346</v>
      </c>
      <c r="F40" s="47"/>
      <c r="G40" s="47"/>
      <c r="H40" s="47"/>
      <c r="I40" s="49"/>
      <c r="J40" s="81">
        <v>4</v>
      </c>
      <c r="K40" s="46"/>
      <c r="L40" s="81">
        <v>4</v>
      </c>
      <c r="M40" s="46"/>
      <c r="N40" s="81">
        <v>4</v>
      </c>
      <c r="O40" s="46"/>
      <c r="P40" s="81">
        <v>4</v>
      </c>
      <c r="Q40" s="47"/>
      <c r="R40" s="46"/>
      <c r="S40" s="81">
        <v>4</v>
      </c>
      <c r="T40" s="46"/>
      <c r="U40" s="81">
        <v>4</v>
      </c>
      <c r="V40" s="46"/>
      <c r="W40" s="81">
        <v>4</v>
      </c>
      <c r="X40" s="47"/>
      <c r="Y40" s="47"/>
      <c r="Z40" s="47"/>
      <c r="AA40" s="46"/>
      <c r="AB40" s="3">
        <v>4</v>
      </c>
      <c r="AC40" s="50">
        <v>4</v>
      </c>
      <c r="AD40" s="47"/>
      <c r="AE40" s="46"/>
      <c r="AF40" s="4">
        <v>4</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FQ1cQEeT3Y21uEX4/BCvtyvDUZX9BKXllkaokIS2ohT3gFhXXoGQ13fx+R0uNstzfNoccCoKCxtRh1iczk191g==" saltValue="F8BIf8CUfLTyo/d3aOiHV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B11CA71-0691-42D5-90D3-1AF7155C88C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Duchr2 - Duchess Road 11/66kV (11/66kV)</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AJ53"/>
  <sheetViews>
    <sheetView showGridLines="0" topLeftCell="A28" zoomScale="130" zoomScaleNormal="13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1041</v>
      </c>
      <c r="J3" s="69"/>
      <c r="K3" s="69"/>
      <c r="L3" s="69"/>
      <c r="M3" s="69"/>
      <c r="N3" s="69"/>
      <c r="O3" s="69"/>
      <c r="P3" s="69"/>
      <c r="Q3" s="69"/>
      <c r="R3" s="69"/>
      <c r="S3" s="69"/>
      <c r="V3" s="71" t="s">
        <v>645</v>
      </c>
      <c r="W3" s="69"/>
      <c r="Y3" s="72" t="s">
        <v>1042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1043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1044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1045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79.599999999999994</v>
      </c>
      <c r="K26" s="46"/>
      <c r="L26" s="81">
        <v>79.599999999999994</v>
      </c>
      <c r="M26" s="46"/>
      <c r="N26" s="81">
        <v>79.599999999999994</v>
      </c>
      <c r="O26" s="46"/>
      <c r="P26" s="81">
        <v>79.599999999999994</v>
      </c>
      <c r="Q26" s="47"/>
      <c r="R26" s="46"/>
      <c r="S26" s="81">
        <v>79.599999999999994</v>
      </c>
      <c r="T26" s="46"/>
      <c r="U26" s="81">
        <v>84.4</v>
      </c>
      <c r="V26" s="46"/>
      <c r="W26" s="81">
        <v>84.4</v>
      </c>
      <c r="X26" s="47"/>
      <c r="Y26" s="47"/>
      <c r="Z26" s="47"/>
      <c r="AA26" s="46"/>
      <c r="AB26" s="3">
        <v>84.4</v>
      </c>
      <c r="AC26" s="50">
        <v>84.4</v>
      </c>
      <c r="AD26" s="47"/>
      <c r="AE26" s="46"/>
      <c r="AF26" s="4">
        <v>84.4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34.299999999999997</v>
      </c>
      <c r="K28" s="46"/>
      <c r="L28" s="81">
        <v>34</v>
      </c>
      <c r="M28" s="46"/>
      <c r="N28" s="81">
        <v>33.9</v>
      </c>
      <c r="O28" s="46"/>
      <c r="P28" s="81">
        <v>34</v>
      </c>
      <c r="Q28" s="47"/>
      <c r="R28" s="46"/>
      <c r="S28" s="81">
        <v>34.4</v>
      </c>
      <c r="T28" s="46"/>
      <c r="U28" s="81">
        <v>23.4</v>
      </c>
      <c r="V28" s="46"/>
      <c r="W28" s="81">
        <v>23.3</v>
      </c>
      <c r="X28" s="47"/>
      <c r="Y28" s="47"/>
      <c r="Z28" s="47"/>
      <c r="AA28" s="46"/>
      <c r="AB28" s="3">
        <v>23.2</v>
      </c>
      <c r="AC28" s="50">
        <v>23.2</v>
      </c>
      <c r="AD28" s="47"/>
      <c r="AE28" s="46"/>
      <c r="AF28" s="4">
        <v>23.2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39.799999999999997</v>
      </c>
      <c r="K32" s="46"/>
      <c r="L32" s="81">
        <v>39.799999999999997</v>
      </c>
      <c r="M32" s="46"/>
      <c r="N32" s="81">
        <v>39.799999999999997</v>
      </c>
      <c r="O32" s="46"/>
      <c r="P32" s="81">
        <v>39.799999999999997</v>
      </c>
      <c r="Q32" s="47"/>
      <c r="R32" s="46"/>
      <c r="S32" s="81">
        <v>39.799999999999997</v>
      </c>
      <c r="T32" s="46"/>
      <c r="U32" s="81">
        <v>42.2</v>
      </c>
      <c r="V32" s="46"/>
      <c r="W32" s="81">
        <v>42.2</v>
      </c>
      <c r="X32" s="47"/>
      <c r="Y32" s="47"/>
      <c r="Z32" s="47"/>
      <c r="AA32" s="46"/>
      <c r="AB32" s="3">
        <v>42.2</v>
      </c>
      <c r="AC32" s="50">
        <v>42.2</v>
      </c>
      <c r="AD32" s="47"/>
      <c r="AE32" s="46"/>
      <c r="AF32" s="4">
        <v>42.2</v>
      </c>
    </row>
    <row r="33" spans="5:32" ht="13.15" customHeight="1" x14ac:dyDescent="0.25">
      <c r="E33" s="51" t="s">
        <v>331</v>
      </c>
      <c r="F33" s="47"/>
      <c r="G33" s="47"/>
      <c r="H33" s="47"/>
      <c r="I33" s="49"/>
      <c r="J33" s="82">
        <v>33</v>
      </c>
      <c r="K33" s="46"/>
      <c r="L33" s="82">
        <v>32.700000000000003</v>
      </c>
      <c r="M33" s="46"/>
      <c r="N33" s="82">
        <v>32.6</v>
      </c>
      <c r="O33" s="46"/>
      <c r="P33" s="82">
        <v>32.700000000000003</v>
      </c>
      <c r="Q33" s="47"/>
      <c r="R33" s="46"/>
      <c r="S33" s="82">
        <v>33.1</v>
      </c>
      <c r="T33" s="46"/>
      <c r="U33" s="82">
        <v>21.4</v>
      </c>
      <c r="V33" s="46"/>
      <c r="W33" s="82">
        <v>21.3</v>
      </c>
      <c r="X33" s="47"/>
      <c r="Y33" s="47"/>
      <c r="Z33" s="47"/>
      <c r="AA33" s="46"/>
      <c r="AB33" s="9">
        <v>21.3</v>
      </c>
      <c r="AC33" s="52">
        <v>21.3</v>
      </c>
      <c r="AD33" s="47"/>
      <c r="AE33" s="46"/>
      <c r="AF33" s="10">
        <v>21.3</v>
      </c>
    </row>
    <row r="34" spans="5:32" ht="20.25" customHeight="1" x14ac:dyDescent="0.25">
      <c r="E34" s="48" t="s">
        <v>662</v>
      </c>
      <c r="F34" s="47"/>
      <c r="G34" s="47"/>
      <c r="H34" s="47"/>
      <c r="I34" s="49"/>
      <c r="J34" s="80">
        <v>1.7</v>
      </c>
      <c r="K34" s="46"/>
      <c r="L34" s="80">
        <v>1.6</v>
      </c>
      <c r="M34" s="46"/>
      <c r="N34" s="80">
        <v>1.6</v>
      </c>
      <c r="O34" s="46"/>
      <c r="P34" s="80">
        <v>1.6</v>
      </c>
      <c r="Q34" s="47"/>
      <c r="R34" s="46"/>
      <c r="S34" s="80">
        <v>1.7</v>
      </c>
      <c r="T34" s="46"/>
      <c r="U34" s="80">
        <v>1.1000000000000001</v>
      </c>
      <c r="V34" s="46"/>
      <c r="W34" s="80">
        <v>1.1000000000000001</v>
      </c>
      <c r="X34" s="47"/>
      <c r="Y34" s="47"/>
      <c r="Z34" s="47"/>
      <c r="AA34" s="46"/>
      <c r="AB34" s="5">
        <v>1.1000000000000001</v>
      </c>
      <c r="AC34" s="45">
        <v>1.1000000000000001</v>
      </c>
      <c r="AD34" s="47"/>
      <c r="AE34" s="46"/>
      <c r="AF34" s="6">
        <v>1.1000000000000001</v>
      </c>
    </row>
    <row r="35" spans="5:32" ht="20.25" customHeight="1" x14ac:dyDescent="0.25">
      <c r="E35" s="48" t="s">
        <v>663</v>
      </c>
      <c r="F35" s="47"/>
      <c r="G35" s="47"/>
      <c r="H35" s="47"/>
      <c r="I35" s="49"/>
      <c r="J35" s="80" t="s">
        <v>832</v>
      </c>
      <c r="K35" s="46"/>
      <c r="L35" s="80" t="s">
        <v>832</v>
      </c>
      <c r="M35" s="46"/>
      <c r="N35" s="80" t="s">
        <v>832</v>
      </c>
      <c r="O35" s="46"/>
      <c r="P35" s="80" t="s">
        <v>832</v>
      </c>
      <c r="Q35" s="47"/>
      <c r="R35" s="46"/>
      <c r="S35" s="80" t="s">
        <v>832</v>
      </c>
      <c r="T35" s="46"/>
      <c r="U35" s="80" t="s">
        <v>832</v>
      </c>
      <c r="V35" s="46"/>
      <c r="W35" s="80" t="s">
        <v>832</v>
      </c>
      <c r="X35" s="47"/>
      <c r="Y35" s="47"/>
      <c r="Z35" s="47"/>
      <c r="AA35" s="46"/>
      <c r="AB35" s="5" t="s">
        <v>832</v>
      </c>
      <c r="AC35" s="45" t="s">
        <v>832</v>
      </c>
      <c r="AD35" s="47"/>
      <c r="AE35" s="46"/>
      <c r="AF35" s="6" t="s">
        <v>832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40</v>
      </c>
      <c r="K43" s="46"/>
      <c r="L43" s="81">
        <v>40</v>
      </c>
      <c r="M43" s="46"/>
      <c r="N43" s="81">
        <v>40</v>
      </c>
      <c r="O43" s="46"/>
      <c r="P43" s="81">
        <v>40</v>
      </c>
      <c r="Q43" s="47"/>
      <c r="R43" s="46"/>
      <c r="S43" s="81">
        <v>40</v>
      </c>
      <c r="T43" s="46"/>
      <c r="U43" s="81">
        <v>40</v>
      </c>
      <c r="V43" s="46"/>
      <c r="W43" s="81">
        <v>40</v>
      </c>
      <c r="X43" s="47"/>
      <c r="Y43" s="47"/>
      <c r="Z43" s="47"/>
      <c r="AA43" s="46"/>
      <c r="AB43" s="3">
        <v>40</v>
      </c>
      <c r="AC43" s="50">
        <v>40</v>
      </c>
      <c r="AD43" s="47"/>
      <c r="AE43" s="46"/>
      <c r="AF43" s="4">
        <v>40</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CJQfmgtIiPHpc7BFf3mP/blGp1+tnq9uobjrWhzCGRRYmA3LkJmQpjC3Ph/QQL3QjZL284uVn7+Qrd0rD/oUg==" saltValue="mQsiQsxATyV0+h+J2VSw+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E86C4B0-733D-4159-859B-0E61F48E9E0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DURO - Duchess Road (132/66kV)</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AK53"/>
  <sheetViews>
    <sheetView showGridLines="0" topLeftCell="A22" zoomScale="130" zoomScaleNormal="130" workbookViewId="0">
      <selection activeCell="AK48" sqref="AK47:AK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1046</v>
      </c>
      <c r="J3" s="69"/>
      <c r="K3" s="69"/>
      <c r="L3" s="69"/>
      <c r="M3" s="69"/>
      <c r="N3" s="69"/>
      <c r="O3" s="69"/>
      <c r="P3" s="69"/>
      <c r="Q3" s="69"/>
      <c r="R3" s="69"/>
      <c r="S3" s="69"/>
      <c r="V3" s="71" t="s">
        <v>645</v>
      </c>
      <c r="W3" s="69"/>
      <c r="Y3" s="72" t="s">
        <v>1047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1048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1049</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1050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62.3</v>
      </c>
      <c r="K26" s="46"/>
      <c r="L26" s="81">
        <v>62.3</v>
      </c>
      <c r="M26" s="46"/>
      <c r="N26" s="81">
        <v>62.3</v>
      </c>
      <c r="O26" s="46"/>
      <c r="P26" s="81">
        <v>62.3</v>
      </c>
      <c r="Q26" s="47"/>
      <c r="R26" s="46"/>
      <c r="S26" s="81">
        <v>62.3</v>
      </c>
      <c r="T26" s="46"/>
      <c r="U26" s="81">
        <v>62.3</v>
      </c>
      <c r="V26" s="46"/>
      <c r="W26" s="81">
        <v>62.3</v>
      </c>
      <c r="X26" s="47"/>
      <c r="Y26" s="47"/>
      <c r="Z26" s="47"/>
      <c r="AA26" s="46"/>
      <c r="AB26" s="3">
        <v>62.3</v>
      </c>
      <c r="AC26" s="50">
        <v>62.3</v>
      </c>
      <c r="AD26" s="47"/>
      <c r="AE26" s="46"/>
      <c r="AF26" s="4">
        <v>62.3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7.5</v>
      </c>
      <c r="K28" s="46"/>
      <c r="L28" s="81">
        <v>7.4</v>
      </c>
      <c r="M28" s="46"/>
      <c r="N28" s="81">
        <v>7.4</v>
      </c>
      <c r="O28" s="46"/>
      <c r="P28" s="81">
        <v>7.4</v>
      </c>
      <c r="Q28" s="47"/>
      <c r="R28" s="46"/>
      <c r="S28" s="81">
        <v>7.5</v>
      </c>
      <c r="T28" s="46"/>
      <c r="U28" s="81">
        <v>6.1</v>
      </c>
      <c r="V28" s="46"/>
      <c r="W28" s="81">
        <v>6</v>
      </c>
      <c r="X28" s="47"/>
      <c r="Y28" s="47"/>
      <c r="Z28" s="47"/>
      <c r="AA28" s="46"/>
      <c r="AB28" s="3">
        <v>6</v>
      </c>
      <c r="AC28" s="50">
        <v>6</v>
      </c>
      <c r="AD28" s="47"/>
      <c r="AE28" s="46"/>
      <c r="AF28" s="4">
        <v>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46.1</v>
      </c>
      <c r="K32" s="46"/>
      <c r="L32" s="81">
        <v>46.1</v>
      </c>
      <c r="M32" s="46"/>
      <c r="N32" s="81">
        <v>46.1</v>
      </c>
      <c r="O32" s="46"/>
      <c r="P32" s="81">
        <v>46.1</v>
      </c>
      <c r="Q32" s="47"/>
      <c r="R32" s="46"/>
      <c r="S32" s="81">
        <v>46.1</v>
      </c>
      <c r="T32" s="46"/>
      <c r="U32" s="81">
        <v>46.1</v>
      </c>
      <c r="V32" s="46"/>
      <c r="W32" s="81">
        <v>46.1</v>
      </c>
      <c r="X32" s="47"/>
      <c r="Y32" s="47"/>
      <c r="Z32" s="47"/>
      <c r="AA32" s="46"/>
      <c r="AB32" s="3">
        <v>46.1</v>
      </c>
      <c r="AC32" s="50">
        <v>46.1</v>
      </c>
      <c r="AD32" s="47"/>
      <c r="AE32" s="46"/>
      <c r="AF32" s="4">
        <v>46.1</v>
      </c>
    </row>
    <row r="33" spans="5:37" ht="13.15" customHeight="1" x14ac:dyDescent="0.25">
      <c r="E33" s="51" t="s">
        <v>331</v>
      </c>
      <c r="F33" s="47"/>
      <c r="G33" s="47"/>
      <c r="H33" s="47"/>
      <c r="I33" s="49"/>
      <c r="J33" s="82">
        <v>7.2</v>
      </c>
      <c r="K33" s="46"/>
      <c r="L33" s="82">
        <v>7.2</v>
      </c>
      <c r="M33" s="46"/>
      <c r="N33" s="82">
        <v>7.1</v>
      </c>
      <c r="O33" s="46"/>
      <c r="P33" s="82">
        <v>7.2</v>
      </c>
      <c r="Q33" s="47"/>
      <c r="R33" s="46"/>
      <c r="S33" s="82">
        <v>7.3</v>
      </c>
      <c r="T33" s="46"/>
      <c r="U33" s="82">
        <v>5.7</v>
      </c>
      <c r="V33" s="46"/>
      <c r="W33" s="82">
        <v>5.7</v>
      </c>
      <c r="X33" s="47"/>
      <c r="Y33" s="47"/>
      <c r="Z33" s="47"/>
      <c r="AA33" s="46"/>
      <c r="AB33" s="9">
        <v>5.7</v>
      </c>
      <c r="AC33" s="52">
        <v>5.7</v>
      </c>
      <c r="AD33" s="47"/>
      <c r="AE33" s="46"/>
      <c r="AF33" s="10">
        <v>5.7</v>
      </c>
    </row>
    <row r="34" spans="5:37" ht="20.25" customHeight="1" x14ac:dyDescent="0.25">
      <c r="E34" s="48" t="s">
        <v>662</v>
      </c>
      <c r="F34" s="47"/>
      <c r="G34" s="47"/>
      <c r="H34" s="47"/>
      <c r="I34" s="49"/>
      <c r="J34" s="80">
        <v>0.4</v>
      </c>
      <c r="K34" s="46"/>
      <c r="L34" s="80">
        <v>0.4</v>
      </c>
      <c r="M34" s="46"/>
      <c r="N34" s="80">
        <v>0.4</v>
      </c>
      <c r="O34" s="46"/>
      <c r="P34" s="80">
        <v>0.4</v>
      </c>
      <c r="Q34" s="47"/>
      <c r="R34" s="46"/>
      <c r="S34" s="80">
        <v>0.4</v>
      </c>
      <c r="T34" s="46"/>
      <c r="U34" s="80">
        <v>0.3</v>
      </c>
      <c r="V34" s="46"/>
      <c r="W34" s="80">
        <v>0.3</v>
      </c>
      <c r="X34" s="47"/>
      <c r="Y34" s="47"/>
      <c r="Z34" s="47"/>
      <c r="AA34" s="46"/>
      <c r="AB34" s="5">
        <v>0.3</v>
      </c>
      <c r="AC34" s="45">
        <v>0.3</v>
      </c>
      <c r="AD34" s="47"/>
      <c r="AE34" s="46"/>
      <c r="AF34" s="6">
        <v>0.3</v>
      </c>
    </row>
    <row r="35" spans="5:37" ht="20.25" customHeight="1" x14ac:dyDescent="0.25">
      <c r="E35" s="48" t="s">
        <v>663</v>
      </c>
      <c r="F35" s="47"/>
      <c r="G35" s="47"/>
      <c r="H35" s="47"/>
      <c r="I35" s="49"/>
      <c r="J35" s="80" t="s">
        <v>695</v>
      </c>
      <c r="K35" s="46"/>
      <c r="L35" s="80" t="s">
        <v>695</v>
      </c>
      <c r="M35" s="46"/>
      <c r="N35" s="80" t="s">
        <v>695</v>
      </c>
      <c r="O35" s="46"/>
      <c r="P35" s="80" t="s">
        <v>695</v>
      </c>
      <c r="Q35" s="47"/>
      <c r="R35" s="46"/>
      <c r="S35" s="80" t="s">
        <v>695</v>
      </c>
      <c r="T35" s="46"/>
      <c r="U35" s="80" t="s">
        <v>695</v>
      </c>
      <c r="V35" s="46"/>
      <c r="W35" s="80" t="s">
        <v>695</v>
      </c>
      <c r="X35" s="47"/>
      <c r="Y35" s="47"/>
      <c r="Z35" s="47"/>
      <c r="AA35" s="46"/>
      <c r="AB35" s="5" t="s">
        <v>695</v>
      </c>
      <c r="AC35" s="45" t="s">
        <v>695</v>
      </c>
      <c r="AD35" s="47"/>
      <c r="AE35" s="46"/>
      <c r="AF35" s="6" t="s">
        <v>695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7"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5l4wuDiKN28/5NCU7fw6+NuKCZ0ZiuMG5pf4yZjNmlm29CkAIidjY0gWsiCPUoJTYMt19ZB0MqVlwnhsN/zMGg==" saltValue="CrrNwho0+HxIIQhDwy/+J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6ABE236-859A-41C2-81D8-DE616C883F66}"/>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DYSA - Dysart (66/22kV)</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J53"/>
  <sheetViews>
    <sheetView showGridLines="0" topLeftCell="A27"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676</v>
      </c>
      <c r="J3" s="69"/>
      <c r="K3" s="69"/>
      <c r="L3" s="69"/>
      <c r="M3" s="69"/>
      <c r="N3" s="69"/>
      <c r="O3" s="69"/>
      <c r="P3" s="69"/>
      <c r="Q3" s="69"/>
      <c r="R3" s="69"/>
      <c r="S3" s="69"/>
      <c r="V3" s="71" t="s">
        <v>645</v>
      </c>
      <c r="W3" s="69"/>
      <c r="Y3" s="72" t="s">
        <v>677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680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681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7.3</v>
      </c>
      <c r="K26" s="46"/>
      <c r="L26" s="81">
        <v>7.3</v>
      </c>
      <c r="M26" s="46"/>
      <c r="N26" s="81">
        <v>7.3</v>
      </c>
      <c r="O26" s="46"/>
      <c r="P26" s="81">
        <v>7.3</v>
      </c>
      <c r="Q26" s="47"/>
      <c r="R26" s="46"/>
      <c r="S26" s="81">
        <v>11</v>
      </c>
      <c r="T26" s="46"/>
      <c r="U26" s="81">
        <v>7.9</v>
      </c>
      <c r="V26" s="46"/>
      <c r="W26" s="81">
        <v>7.9</v>
      </c>
      <c r="X26" s="47"/>
      <c r="Y26" s="47"/>
      <c r="Z26" s="47"/>
      <c r="AA26" s="46"/>
      <c r="AB26" s="3">
        <v>7.9</v>
      </c>
      <c r="AC26" s="50">
        <v>7.9</v>
      </c>
      <c r="AD26" s="47"/>
      <c r="AE26" s="46"/>
      <c r="AF26" s="4">
        <v>7.9</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5.2</v>
      </c>
      <c r="K28" s="46"/>
      <c r="L28" s="81">
        <v>5.0999999999999996</v>
      </c>
      <c r="M28" s="46"/>
      <c r="N28" s="81">
        <v>5.0999999999999996</v>
      </c>
      <c r="O28" s="46"/>
      <c r="P28" s="81">
        <v>5.2</v>
      </c>
      <c r="Q28" s="47"/>
      <c r="R28" s="46"/>
      <c r="S28" s="81">
        <v>5.2</v>
      </c>
      <c r="T28" s="46"/>
      <c r="U28" s="81">
        <v>5.4</v>
      </c>
      <c r="V28" s="46"/>
      <c r="W28" s="81">
        <v>5.4</v>
      </c>
      <c r="X28" s="47"/>
      <c r="Y28" s="47"/>
      <c r="Z28" s="47"/>
      <c r="AA28" s="46"/>
      <c r="AB28" s="3">
        <v>5.4</v>
      </c>
      <c r="AC28" s="50">
        <v>5.4</v>
      </c>
      <c r="AD28" s="47"/>
      <c r="AE28" s="46"/>
      <c r="AF28" s="4">
        <v>5.4</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v>
      </c>
      <c r="K31" s="46"/>
      <c r="L31" s="83">
        <v>0.96</v>
      </c>
      <c r="M31" s="46"/>
      <c r="N31" s="83">
        <v>0.96</v>
      </c>
      <c r="O31" s="46"/>
      <c r="P31" s="83">
        <v>0.96</v>
      </c>
      <c r="Q31" s="47"/>
      <c r="R31" s="46"/>
      <c r="S31" s="83">
        <v>0.96</v>
      </c>
      <c r="T31" s="46"/>
      <c r="U31" s="83">
        <v>0.98799999999999999</v>
      </c>
      <c r="V31" s="46"/>
      <c r="W31" s="83">
        <v>0.98799999999999999</v>
      </c>
      <c r="X31" s="47"/>
      <c r="Y31" s="47"/>
      <c r="Z31" s="47"/>
      <c r="AA31" s="46"/>
      <c r="AB31" s="7">
        <v>0.98799999999999999</v>
      </c>
      <c r="AC31" s="53">
        <v>0.98799999999999999</v>
      </c>
      <c r="AD31" s="47"/>
      <c r="AE31" s="46"/>
      <c r="AF31" s="8">
        <v>0.98799999999999999</v>
      </c>
    </row>
    <row r="32" spans="4:32" ht="13.15" customHeight="1" x14ac:dyDescent="0.25">
      <c r="E32" s="48" t="s">
        <v>329</v>
      </c>
      <c r="F32" s="47"/>
      <c r="G32" s="47"/>
      <c r="H32" s="47"/>
      <c r="I32" s="49"/>
      <c r="J32" s="81">
        <v>4.2</v>
      </c>
      <c r="K32" s="46"/>
      <c r="L32" s="81">
        <v>4.2</v>
      </c>
      <c r="M32" s="46"/>
      <c r="N32" s="81">
        <v>4.2</v>
      </c>
      <c r="O32" s="46"/>
      <c r="P32" s="81">
        <v>4.2</v>
      </c>
      <c r="Q32" s="47"/>
      <c r="R32" s="46"/>
      <c r="S32" s="81">
        <v>8.3000000000000007</v>
      </c>
      <c r="T32" s="46"/>
      <c r="U32" s="81">
        <v>4.4000000000000004</v>
      </c>
      <c r="V32" s="46"/>
      <c r="W32" s="81">
        <v>4.4000000000000004</v>
      </c>
      <c r="X32" s="47"/>
      <c r="Y32" s="47"/>
      <c r="Z32" s="47"/>
      <c r="AA32" s="46"/>
      <c r="AB32" s="3">
        <v>4.4000000000000004</v>
      </c>
      <c r="AC32" s="50">
        <v>4.4000000000000004</v>
      </c>
      <c r="AD32" s="47"/>
      <c r="AE32" s="46"/>
      <c r="AF32" s="4">
        <v>4.4000000000000004</v>
      </c>
    </row>
    <row r="33" spans="5:32" ht="13.15" customHeight="1" x14ac:dyDescent="0.25">
      <c r="E33" s="51" t="s">
        <v>331</v>
      </c>
      <c r="F33" s="47"/>
      <c r="G33" s="47"/>
      <c r="H33" s="47"/>
      <c r="I33" s="49"/>
      <c r="J33" s="82">
        <v>4.9000000000000004</v>
      </c>
      <c r="K33" s="46"/>
      <c r="L33" s="82">
        <v>4.9000000000000004</v>
      </c>
      <c r="M33" s="46"/>
      <c r="N33" s="82">
        <v>4.9000000000000004</v>
      </c>
      <c r="O33" s="46"/>
      <c r="P33" s="82">
        <v>4.9000000000000004</v>
      </c>
      <c r="Q33" s="47"/>
      <c r="R33" s="46"/>
      <c r="S33" s="82">
        <v>5</v>
      </c>
      <c r="T33" s="46"/>
      <c r="U33" s="82">
        <v>5.2</v>
      </c>
      <c r="V33" s="46"/>
      <c r="W33" s="82">
        <v>5.2</v>
      </c>
      <c r="X33" s="47"/>
      <c r="Y33" s="47"/>
      <c r="Z33" s="47"/>
      <c r="AA33" s="46"/>
      <c r="AB33" s="9">
        <v>5.2</v>
      </c>
      <c r="AC33" s="52">
        <v>5.2</v>
      </c>
      <c r="AD33" s="47"/>
      <c r="AE33" s="46"/>
      <c r="AF33" s="10">
        <v>5.2</v>
      </c>
    </row>
    <row r="34" spans="5:32" ht="20.25" customHeight="1" x14ac:dyDescent="0.25">
      <c r="E34" s="48" t="s">
        <v>662</v>
      </c>
      <c r="F34" s="47"/>
      <c r="G34" s="47"/>
      <c r="H34" s="47"/>
      <c r="I34" s="49"/>
      <c r="J34" s="80">
        <v>0.2</v>
      </c>
      <c r="K34" s="46"/>
      <c r="L34" s="80">
        <v>0.2</v>
      </c>
      <c r="M34" s="46"/>
      <c r="N34" s="80">
        <v>0.2</v>
      </c>
      <c r="O34" s="46"/>
      <c r="P34" s="80">
        <v>0.2</v>
      </c>
      <c r="Q34" s="47"/>
      <c r="R34" s="46"/>
      <c r="S34" s="80">
        <v>0.3</v>
      </c>
      <c r="T34" s="46"/>
      <c r="U34" s="80">
        <v>0.3</v>
      </c>
      <c r="V34" s="46"/>
      <c r="W34" s="80">
        <v>0.3</v>
      </c>
      <c r="X34" s="47"/>
      <c r="Y34" s="47"/>
      <c r="Z34" s="47"/>
      <c r="AA34" s="46"/>
      <c r="AB34" s="5">
        <v>0.3</v>
      </c>
      <c r="AC34" s="45">
        <v>0.3</v>
      </c>
      <c r="AD34" s="47"/>
      <c r="AE34" s="46"/>
      <c r="AF34" s="6">
        <v>0.3</v>
      </c>
    </row>
    <row r="35" spans="5:32" ht="20.25" customHeight="1" x14ac:dyDescent="0.25">
      <c r="E35" s="48" t="s">
        <v>663</v>
      </c>
      <c r="F35" s="47"/>
      <c r="G35" s="47"/>
      <c r="H35" s="47"/>
      <c r="I35" s="49"/>
      <c r="J35" s="80" t="s">
        <v>682</v>
      </c>
      <c r="K35" s="46"/>
      <c r="L35" s="80" t="s">
        <v>682</v>
      </c>
      <c r="M35" s="46"/>
      <c r="N35" s="80" t="s">
        <v>682</v>
      </c>
      <c r="O35" s="46"/>
      <c r="P35" s="80" t="s">
        <v>682</v>
      </c>
      <c r="Q35" s="47"/>
      <c r="R35" s="46"/>
      <c r="S35" s="80" t="s">
        <v>682</v>
      </c>
      <c r="T35" s="46"/>
      <c r="U35" s="80" t="s">
        <v>682</v>
      </c>
      <c r="V35" s="46"/>
      <c r="W35" s="80" t="s">
        <v>682</v>
      </c>
      <c r="X35" s="47"/>
      <c r="Y35" s="47"/>
      <c r="Z35" s="47"/>
      <c r="AA35" s="46"/>
      <c r="AB35" s="5" t="s">
        <v>682</v>
      </c>
      <c r="AC35" s="45" t="s">
        <v>682</v>
      </c>
      <c r="AD35" s="47"/>
      <c r="AE35" s="46"/>
      <c r="AF35" s="6" t="s">
        <v>682</v>
      </c>
    </row>
    <row r="36" spans="5:32" ht="13.15" customHeight="1" x14ac:dyDescent="0.25">
      <c r="E36" s="48" t="s">
        <v>337</v>
      </c>
      <c r="F36" s="47"/>
      <c r="G36" s="47"/>
      <c r="H36" s="47"/>
      <c r="I36" s="49"/>
      <c r="J36" s="81">
        <v>0.7</v>
      </c>
      <c r="K36" s="46"/>
      <c r="L36" s="81">
        <v>0.7</v>
      </c>
      <c r="M36" s="46"/>
      <c r="N36" s="81">
        <v>0.7</v>
      </c>
      <c r="O36" s="46"/>
      <c r="P36" s="81">
        <v>0.7</v>
      </c>
      <c r="Q36" s="47"/>
      <c r="R36" s="46"/>
      <c r="S36" s="80"/>
      <c r="T36" s="46"/>
      <c r="U36" s="81">
        <v>0.8</v>
      </c>
      <c r="V36" s="46"/>
      <c r="W36" s="81">
        <v>0.8</v>
      </c>
      <c r="X36" s="47"/>
      <c r="Y36" s="47"/>
      <c r="Z36" s="47"/>
      <c r="AA36" s="46"/>
      <c r="AB36" s="3">
        <v>0.8</v>
      </c>
      <c r="AC36" s="50">
        <v>0.8</v>
      </c>
      <c r="AD36" s="47"/>
      <c r="AE36" s="46"/>
      <c r="AF36" s="4">
        <v>0.8</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10</v>
      </c>
      <c r="K40" s="46"/>
      <c r="L40" s="81">
        <v>10</v>
      </c>
      <c r="M40" s="46"/>
      <c r="N40" s="81">
        <v>10</v>
      </c>
      <c r="O40" s="46"/>
      <c r="P40" s="81">
        <v>10</v>
      </c>
      <c r="Q40" s="47"/>
      <c r="R40" s="46"/>
      <c r="S40" s="81">
        <v>10</v>
      </c>
      <c r="T40" s="46"/>
      <c r="U40" s="81">
        <v>10</v>
      </c>
      <c r="V40" s="46"/>
      <c r="W40" s="81">
        <v>10</v>
      </c>
      <c r="X40" s="47"/>
      <c r="Y40" s="47"/>
      <c r="Z40" s="47"/>
      <c r="AA40" s="46"/>
      <c r="AB40" s="3">
        <v>10</v>
      </c>
      <c r="AC40" s="50">
        <v>10</v>
      </c>
      <c r="AD40" s="47"/>
      <c r="AE40" s="46"/>
      <c r="AF40" s="4">
        <v>10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6</v>
      </c>
      <c r="K43" s="46"/>
      <c r="L43" s="81">
        <v>6</v>
      </c>
      <c r="M43" s="46"/>
      <c r="N43" s="81">
        <v>6</v>
      </c>
      <c r="O43" s="46"/>
      <c r="P43" s="81">
        <v>6</v>
      </c>
      <c r="Q43" s="47"/>
      <c r="R43" s="46"/>
      <c r="S43" s="81">
        <v>6</v>
      </c>
      <c r="T43" s="46"/>
      <c r="U43" s="81">
        <v>6</v>
      </c>
      <c r="V43" s="46"/>
      <c r="W43" s="81">
        <v>6</v>
      </c>
      <c r="X43" s="47"/>
      <c r="Y43" s="47"/>
      <c r="Z43" s="47"/>
      <c r="AA43" s="46"/>
      <c r="AB43" s="3">
        <v>6</v>
      </c>
      <c r="AC43" s="50">
        <v>6</v>
      </c>
      <c r="AD43" s="47"/>
      <c r="AE43" s="46"/>
      <c r="AF43" s="4">
        <v>6</v>
      </c>
    </row>
    <row r="44" spans="5:32" ht="20.100000000000001" customHeight="1" x14ac:dyDescent="0.25">
      <c r="E44" s="48" t="s">
        <v>310</v>
      </c>
      <c r="F44" s="47"/>
      <c r="G44" s="47"/>
      <c r="H44" s="47"/>
      <c r="I44" s="49"/>
      <c r="J44" s="81">
        <v>3</v>
      </c>
      <c r="K44" s="46"/>
      <c r="L44" s="81">
        <v>3</v>
      </c>
      <c r="M44" s="46"/>
      <c r="N44" s="81">
        <v>3</v>
      </c>
      <c r="O44" s="46"/>
      <c r="P44" s="81">
        <v>3</v>
      </c>
      <c r="Q44" s="47"/>
      <c r="R44" s="46"/>
      <c r="S44" s="81">
        <v>3</v>
      </c>
      <c r="T44" s="46"/>
      <c r="U44" s="81">
        <v>3</v>
      </c>
      <c r="V44" s="46"/>
      <c r="W44" s="81">
        <v>3</v>
      </c>
      <c r="X44" s="47"/>
      <c r="Y44" s="47"/>
      <c r="Z44" s="47"/>
      <c r="AA44" s="46"/>
      <c r="AB44" s="3">
        <v>3</v>
      </c>
      <c r="AC44" s="50">
        <v>3</v>
      </c>
      <c r="AD44" s="47"/>
      <c r="AE44" s="46"/>
      <c r="AF44" s="4">
        <v>3</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mBTpxhTNf4w7w7dDk815yudbdLYEdC0lV050f4lZ6Rgh7Px7Ow0YmAGvW3N9wQ60ID4XK7gLN4fFAWamwtmSqQ==" saltValue="adcc1Qfk/6Ema4e+1O39ig=="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70A43E4-0B65-487C-A382-A23173110A7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ALLO - Allora (33/11kV)</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AK53"/>
  <sheetViews>
    <sheetView showGridLines="0" topLeftCell="A34" zoomScale="145" zoomScaleNormal="145" workbookViewId="0">
      <selection activeCell="AK43" sqref="AK43:AL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1051</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738</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1052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1053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64.900000000000006</v>
      </c>
      <c r="K26" s="46"/>
      <c r="L26" s="81">
        <v>64.900000000000006</v>
      </c>
      <c r="M26" s="46"/>
      <c r="N26" s="81">
        <v>64.900000000000006</v>
      </c>
      <c r="O26" s="46"/>
      <c r="P26" s="81">
        <v>64.900000000000006</v>
      </c>
      <c r="Q26" s="47"/>
      <c r="R26" s="46"/>
      <c r="S26" s="81">
        <v>64.900000000000006</v>
      </c>
      <c r="T26" s="46"/>
      <c r="U26" s="81">
        <v>69.900000000000006</v>
      </c>
      <c r="V26" s="46"/>
      <c r="W26" s="81">
        <v>69.900000000000006</v>
      </c>
      <c r="X26" s="47"/>
      <c r="Y26" s="47"/>
      <c r="Z26" s="47"/>
      <c r="AA26" s="46"/>
      <c r="AB26" s="3">
        <v>69.900000000000006</v>
      </c>
      <c r="AC26" s="50">
        <v>69.900000000000006</v>
      </c>
      <c r="AD26" s="47"/>
      <c r="AE26" s="46"/>
      <c r="AF26" s="4">
        <v>69.900000000000006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13.9</v>
      </c>
      <c r="K28" s="46"/>
      <c r="L28" s="81">
        <v>13.8</v>
      </c>
      <c r="M28" s="46"/>
      <c r="N28" s="81">
        <v>13.8</v>
      </c>
      <c r="O28" s="46"/>
      <c r="P28" s="81">
        <v>13.9</v>
      </c>
      <c r="Q28" s="47"/>
      <c r="R28" s="46"/>
      <c r="S28" s="81">
        <v>14</v>
      </c>
      <c r="T28" s="46"/>
      <c r="U28" s="81">
        <v>9.5</v>
      </c>
      <c r="V28" s="46"/>
      <c r="W28" s="81">
        <v>9.5</v>
      </c>
      <c r="X28" s="47"/>
      <c r="Y28" s="47"/>
      <c r="Z28" s="47"/>
      <c r="AA28" s="46"/>
      <c r="AB28" s="3">
        <v>9.5</v>
      </c>
      <c r="AC28" s="50">
        <v>9.6</v>
      </c>
      <c r="AD28" s="47"/>
      <c r="AE28" s="46"/>
      <c r="AF28" s="4">
        <v>9.6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0.98399999999999999</v>
      </c>
      <c r="V31" s="46"/>
      <c r="W31" s="83">
        <v>0.98399999999999999</v>
      </c>
      <c r="X31" s="47"/>
      <c r="Y31" s="47"/>
      <c r="Z31" s="47"/>
      <c r="AA31" s="46"/>
      <c r="AB31" s="7">
        <v>0.98399999999999999</v>
      </c>
      <c r="AC31" s="53">
        <v>0.98399999999999999</v>
      </c>
      <c r="AD31" s="47"/>
      <c r="AE31" s="46"/>
      <c r="AF31" s="8">
        <v>0.98399999999999999</v>
      </c>
    </row>
    <row r="32" spans="4:32" ht="13.15" customHeight="1" x14ac:dyDescent="0.25">
      <c r="E32" s="48" t="s">
        <v>329</v>
      </c>
      <c r="F32" s="47"/>
      <c r="G32" s="47"/>
      <c r="H32" s="47"/>
      <c r="I32" s="49"/>
      <c r="J32" s="81">
        <v>37.1</v>
      </c>
      <c r="K32" s="46"/>
      <c r="L32" s="81">
        <v>37.1</v>
      </c>
      <c r="M32" s="46"/>
      <c r="N32" s="81">
        <v>37.1</v>
      </c>
      <c r="O32" s="46"/>
      <c r="P32" s="81">
        <v>37.1</v>
      </c>
      <c r="Q32" s="47"/>
      <c r="R32" s="46"/>
      <c r="S32" s="81">
        <v>37.1</v>
      </c>
      <c r="T32" s="46"/>
      <c r="U32" s="81">
        <v>37.4</v>
      </c>
      <c r="V32" s="46"/>
      <c r="W32" s="81">
        <v>37.4</v>
      </c>
      <c r="X32" s="47"/>
      <c r="Y32" s="47"/>
      <c r="Z32" s="47"/>
      <c r="AA32" s="46"/>
      <c r="AB32" s="3">
        <v>37.4</v>
      </c>
      <c r="AC32" s="50">
        <v>37.4</v>
      </c>
      <c r="AD32" s="47"/>
      <c r="AE32" s="46"/>
      <c r="AF32" s="4">
        <v>37.4</v>
      </c>
    </row>
    <row r="33" spans="5:37" ht="13.15" customHeight="1" x14ac:dyDescent="0.25">
      <c r="E33" s="51" t="s">
        <v>331</v>
      </c>
      <c r="F33" s="47"/>
      <c r="G33" s="47"/>
      <c r="H33" s="47"/>
      <c r="I33" s="49"/>
      <c r="J33" s="82">
        <v>13.5</v>
      </c>
      <c r="K33" s="46"/>
      <c r="L33" s="82">
        <v>13.4</v>
      </c>
      <c r="M33" s="46"/>
      <c r="N33" s="82">
        <v>13.4</v>
      </c>
      <c r="O33" s="46"/>
      <c r="P33" s="82">
        <v>13.5</v>
      </c>
      <c r="Q33" s="47"/>
      <c r="R33" s="46"/>
      <c r="S33" s="82">
        <v>13.7</v>
      </c>
      <c r="T33" s="46"/>
      <c r="U33" s="82">
        <v>9.3000000000000007</v>
      </c>
      <c r="V33" s="46"/>
      <c r="W33" s="82">
        <v>9.3000000000000007</v>
      </c>
      <c r="X33" s="47"/>
      <c r="Y33" s="47"/>
      <c r="Z33" s="47"/>
      <c r="AA33" s="46"/>
      <c r="AB33" s="9">
        <v>9.3000000000000007</v>
      </c>
      <c r="AC33" s="52">
        <v>9.3000000000000007</v>
      </c>
      <c r="AD33" s="47"/>
      <c r="AE33" s="46"/>
      <c r="AF33" s="10">
        <v>9.3000000000000007</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0.5</v>
      </c>
      <c r="V34" s="46"/>
      <c r="W34" s="80">
        <v>0.5</v>
      </c>
      <c r="X34" s="47"/>
      <c r="Y34" s="47"/>
      <c r="Z34" s="47"/>
      <c r="AA34" s="46"/>
      <c r="AB34" s="5">
        <v>0.5</v>
      </c>
      <c r="AC34" s="45">
        <v>0.5</v>
      </c>
      <c r="AD34" s="47"/>
      <c r="AE34" s="46"/>
      <c r="AF34" s="6">
        <v>0.5</v>
      </c>
    </row>
    <row r="35" spans="5:37" ht="20.25" customHeight="1" x14ac:dyDescent="0.25">
      <c r="E35" s="48" t="s">
        <v>663</v>
      </c>
      <c r="F35" s="47"/>
      <c r="G35" s="47"/>
      <c r="H35" s="47"/>
      <c r="I35" s="49"/>
      <c r="J35" s="80" t="s">
        <v>874</v>
      </c>
      <c r="K35" s="46"/>
      <c r="L35" s="80" t="s">
        <v>874</v>
      </c>
      <c r="M35" s="46"/>
      <c r="N35" s="80" t="s">
        <v>874</v>
      </c>
      <c r="O35" s="46"/>
      <c r="P35" s="80" t="s">
        <v>874</v>
      </c>
      <c r="Q35" s="47"/>
      <c r="R35" s="46"/>
      <c r="S35" s="80" t="s">
        <v>874</v>
      </c>
      <c r="T35" s="46"/>
      <c r="U35" s="80" t="s">
        <v>874</v>
      </c>
      <c r="V35" s="46"/>
      <c r="W35" s="80" t="s">
        <v>874</v>
      </c>
      <c r="X35" s="47"/>
      <c r="Y35" s="47"/>
      <c r="Z35" s="47"/>
      <c r="AA35" s="46"/>
      <c r="AB35" s="5" t="s">
        <v>874</v>
      </c>
      <c r="AC35" s="45" t="s">
        <v>874</v>
      </c>
      <c r="AD35" s="47"/>
      <c r="AE35" s="46"/>
      <c r="AF35" s="6" t="s">
        <v>874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c r="AK43" s="22"/>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pPjl8GzrNsK3v5XiY6RPRD97qPC6ar3McQwxBjcpoAzhR248djt66pXf83C2kNNGmaY0v8ovIuApsEO9yXYMRA==" saltValue="RiBZBmDielgSUN0aa/sbJ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ED23882C-66E0-4F26-AAE1-DDDBAE1F584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EAAY - East Ayr (66/11kV)</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AK53"/>
  <sheetViews>
    <sheetView showGridLines="0" topLeftCell="A26" zoomScale="130" zoomScaleNormal="130" workbookViewId="0">
      <selection activeCell="AK43" sqref="AK43: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1054</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1055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1056</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1057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1058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32.4</v>
      </c>
      <c r="K26" s="46"/>
      <c r="L26" s="81">
        <v>44</v>
      </c>
      <c r="M26" s="46"/>
      <c r="N26" s="81">
        <v>44</v>
      </c>
      <c r="O26" s="46"/>
      <c r="P26" s="81">
        <v>44</v>
      </c>
      <c r="Q26" s="47"/>
      <c r="R26" s="46"/>
      <c r="S26" s="81">
        <v>44</v>
      </c>
      <c r="T26" s="46"/>
      <c r="U26" s="81">
        <v>32.4</v>
      </c>
      <c r="V26" s="46"/>
      <c r="W26" s="81">
        <v>44</v>
      </c>
      <c r="X26" s="47"/>
      <c r="Y26" s="47"/>
      <c r="Z26" s="47"/>
      <c r="AA26" s="46"/>
      <c r="AB26" s="3">
        <v>44</v>
      </c>
      <c r="AC26" s="50">
        <v>44</v>
      </c>
      <c r="AD26" s="47"/>
      <c r="AE26" s="46"/>
      <c r="AF26" s="4">
        <v>44</v>
      </c>
    </row>
    <row r="27" spans="4:32" ht="20.25" customHeight="1" x14ac:dyDescent="0.25">
      <c r="E27" s="48" t="s">
        <v>319</v>
      </c>
      <c r="F27" s="47"/>
      <c r="G27" s="47"/>
      <c r="H27" s="47"/>
      <c r="I27" s="49"/>
      <c r="J27" s="81">
        <v>0.1</v>
      </c>
      <c r="K27" s="46"/>
      <c r="L27" s="81">
        <v>0.1</v>
      </c>
      <c r="M27" s="46"/>
      <c r="N27" s="81">
        <v>0.1</v>
      </c>
      <c r="O27" s="46"/>
      <c r="P27" s="81">
        <v>0.1</v>
      </c>
      <c r="Q27" s="47"/>
      <c r="R27" s="46"/>
      <c r="S27" s="81">
        <v>0.1</v>
      </c>
      <c r="T27" s="46"/>
      <c r="U27" s="81">
        <v>0.4</v>
      </c>
      <c r="V27" s="46"/>
      <c r="W27" s="81">
        <v>0.4</v>
      </c>
      <c r="X27" s="47"/>
      <c r="Y27" s="47"/>
      <c r="Z27" s="47"/>
      <c r="AA27" s="46"/>
      <c r="AB27" s="3">
        <v>0.4</v>
      </c>
      <c r="AC27" s="50">
        <v>0.4</v>
      </c>
      <c r="AD27" s="47"/>
      <c r="AE27" s="46"/>
      <c r="AF27" s="4">
        <v>0.4</v>
      </c>
    </row>
    <row r="28" spans="4:32" ht="13.15" customHeight="1" x14ac:dyDescent="0.25">
      <c r="E28" s="48" t="s">
        <v>321</v>
      </c>
      <c r="F28" s="47"/>
      <c r="G28" s="47"/>
      <c r="H28" s="47"/>
      <c r="I28" s="49"/>
      <c r="J28" s="81">
        <v>20.100000000000001</v>
      </c>
      <c r="K28" s="46"/>
      <c r="L28" s="81">
        <v>20</v>
      </c>
      <c r="M28" s="46"/>
      <c r="N28" s="81">
        <v>20</v>
      </c>
      <c r="O28" s="46"/>
      <c r="P28" s="81">
        <v>20.100000000000001</v>
      </c>
      <c r="Q28" s="47"/>
      <c r="R28" s="46"/>
      <c r="S28" s="81">
        <v>20.399999999999999</v>
      </c>
      <c r="T28" s="46"/>
      <c r="U28" s="81">
        <v>22.6</v>
      </c>
      <c r="V28" s="46"/>
      <c r="W28" s="81">
        <v>22.6</v>
      </c>
      <c r="X28" s="47"/>
      <c r="Y28" s="47"/>
      <c r="Z28" s="47"/>
      <c r="AA28" s="46"/>
      <c r="AB28" s="3">
        <v>22.7</v>
      </c>
      <c r="AC28" s="50">
        <v>22.8</v>
      </c>
      <c r="AD28" s="47"/>
      <c r="AE28" s="46"/>
      <c r="AF28" s="4">
        <v>22.9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16.2</v>
      </c>
      <c r="K32" s="46"/>
      <c r="L32" s="81">
        <v>23</v>
      </c>
      <c r="M32" s="46"/>
      <c r="N32" s="81">
        <v>23</v>
      </c>
      <c r="O32" s="46"/>
      <c r="P32" s="81">
        <v>23</v>
      </c>
      <c r="Q32" s="47"/>
      <c r="R32" s="46"/>
      <c r="S32" s="81">
        <v>23</v>
      </c>
      <c r="T32" s="46"/>
      <c r="U32" s="81">
        <v>16.2</v>
      </c>
      <c r="V32" s="46"/>
      <c r="W32" s="81">
        <v>26</v>
      </c>
      <c r="X32" s="47"/>
      <c r="Y32" s="47"/>
      <c r="Z32" s="47"/>
      <c r="AA32" s="46"/>
      <c r="AB32" s="3">
        <v>26</v>
      </c>
      <c r="AC32" s="50">
        <v>26</v>
      </c>
      <c r="AD32" s="47"/>
      <c r="AE32" s="46"/>
      <c r="AF32" s="4">
        <v>26</v>
      </c>
    </row>
    <row r="33" spans="5:37" ht="13.15" customHeight="1" x14ac:dyDescent="0.25">
      <c r="E33" s="51" t="s">
        <v>331</v>
      </c>
      <c r="F33" s="47"/>
      <c r="G33" s="47"/>
      <c r="H33" s="47"/>
      <c r="I33" s="49"/>
      <c r="J33" s="82">
        <v>19.100000000000001</v>
      </c>
      <c r="K33" s="46"/>
      <c r="L33" s="82">
        <v>19</v>
      </c>
      <c r="M33" s="46"/>
      <c r="N33" s="82">
        <v>19.100000000000001</v>
      </c>
      <c r="O33" s="46"/>
      <c r="P33" s="82">
        <v>19.2</v>
      </c>
      <c r="Q33" s="47"/>
      <c r="R33" s="46"/>
      <c r="S33" s="82">
        <v>19.399999999999999</v>
      </c>
      <c r="T33" s="46"/>
      <c r="U33" s="82">
        <v>21.7</v>
      </c>
      <c r="V33" s="46"/>
      <c r="W33" s="82">
        <v>21.7</v>
      </c>
      <c r="X33" s="47"/>
      <c r="Y33" s="47"/>
      <c r="Z33" s="47"/>
      <c r="AA33" s="46"/>
      <c r="AB33" s="9">
        <v>21.7</v>
      </c>
      <c r="AC33" s="52">
        <v>21.9</v>
      </c>
      <c r="AD33" s="47"/>
      <c r="AE33" s="46"/>
      <c r="AF33" s="10">
        <v>22</v>
      </c>
    </row>
    <row r="34" spans="5:37" ht="20.25" customHeight="1" x14ac:dyDescent="0.25">
      <c r="E34" s="48" t="s">
        <v>662</v>
      </c>
      <c r="F34" s="47"/>
      <c r="G34" s="47"/>
      <c r="H34" s="47"/>
      <c r="I34" s="49"/>
      <c r="J34" s="80">
        <v>1</v>
      </c>
      <c r="K34" s="46"/>
      <c r="L34" s="80">
        <v>1</v>
      </c>
      <c r="M34" s="46"/>
      <c r="N34" s="80">
        <v>1</v>
      </c>
      <c r="O34" s="46"/>
      <c r="P34" s="80">
        <v>1</v>
      </c>
      <c r="Q34" s="47"/>
      <c r="R34" s="46"/>
      <c r="S34" s="80">
        <v>1</v>
      </c>
      <c r="T34" s="46"/>
      <c r="U34" s="80">
        <v>1.1000000000000001</v>
      </c>
      <c r="V34" s="46"/>
      <c r="W34" s="80">
        <v>1.1000000000000001</v>
      </c>
      <c r="X34" s="47"/>
      <c r="Y34" s="47"/>
      <c r="Z34" s="47"/>
      <c r="AA34" s="46"/>
      <c r="AB34" s="5">
        <v>1.1000000000000001</v>
      </c>
      <c r="AC34" s="45">
        <v>1.1000000000000001</v>
      </c>
      <c r="AD34" s="47"/>
      <c r="AE34" s="46"/>
      <c r="AF34" s="6">
        <v>1.1000000000000001</v>
      </c>
    </row>
    <row r="35" spans="5:37" ht="20.25" customHeight="1" x14ac:dyDescent="0.25">
      <c r="E35" s="48" t="s">
        <v>663</v>
      </c>
      <c r="F35" s="47"/>
      <c r="G35" s="47"/>
      <c r="H35" s="47"/>
      <c r="I35" s="49"/>
      <c r="J35" s="80" t="s">
        <v>674</v>
      </c>
      <c r="K35" s="46"/>
      <c r="L35" s="80" t="s">
        <v>674</v>
      </c>
      <c r="M35" s="46"/>
      <c r="N35" s="80" t="s">
        <v>674</v>
      </c>
      <c r="O35" s="46"/>
      <c r="P35" s="80" t="s">
        <v>674</v>
      </c>
      <c r="Q35" s="47"/>
      <c r="R35" s="46"/>
      <c r="S35" s="80" t="s">
        <v>674</v>
      </c>
      <c r="T35" s="46"/>
      <c r="U35" s="80" t="s">
        <v>674</v>
      </c>
      <c r="V35" s="46"/>
      <c r="W35" s="80" t="s">
        <v>674</v>
      </c>
      <c r="X35" s="47"/>
      <c r="Y35" s="47"/>
      <c r="Z35" s="47"/>
      <c r="AA35" s="46"/>
      <c r="AB35" s="5" t="s">
        <v>674</v>
      </c>
      <c r="AC35" s="45" t="s">
        <v>674</v>
      </c>
      <c r="AD35" s="47"/>
      <c r="AE35" s="46"/>
      <c r="AF35" s="6" t="s">
        <v>674</v>
      </c>
    </row>
    <row r="36" spans="5:37" ht="13.15" customHeight="1" x14ac:dyDescent="0.25">
      <c r="E36" s="48" t="s">
        <v>337</v>
      </c>
      <c r="F36" s="47"/>
      <c r="G36" s="47"/>
      <c r="H36" s="47"/>
      <c r="I36" s="49"/>
      <c r="J36" s="81">
        <v>2.9</v>
      </c>
      <c r="K36" s="46"/>
      <c r="L36" s="80"/>
      <c r="M36" s="46"/>
      <c r="N36" s="80"/>
      <c r="O36" s="46"/>
      <c r="P36" s="80"/>
      <c r="Q36" s="47"/>
      <c r="R36" s="46"/>
      <c r="S36" s="80"/>
      <c r="T36" s="46"/>
      <c r="U36" s="81">
        <v>5.5</v>
      </c>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2.1</v>
      </c>
      <c r="K39" s="46"/>
      <c r="L39" s="81">
        <v>2.1</v>
      </c>
      <c r="M39" s="46"/>
      <c r="N39" s="81">
        <v>2.1</v>
      </c>
      <c r="O39" s="46"/>
      <c r="P39" s="81">
        <v>2.1</v>
      </c>
      <c r="Q39" s="47"/>
      <c r="R39" s="46"/>
      <c r="S39" s="81">
        <v>2.1</v>
      </c>
      <c r="T39" s="46"/>
      <c r="U39" s="81">
        <v>2.1</v>
      </c>
      <c r="V39" s="46"/>
      <c r="W39" s="81">
        <v>2.1</v>
      </c>
      <c r="X39" s="47"/>
      <c r="Y39" s="47"/>
      <c r="Z39" s="47"/>
      <c r="AA39" s="46"/>
      <c r="AB39" s="3">
        <v>2.1</v>
      </c>
      <c r="AC39" s="50">
        <v>2.1</v>
      </c>
      <c r="AD39" s="47"/>
      <c r="AE39" s="46"/>
      <c r="AF39" s="4">
        <v>2.1</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24</v>
      </c>
      <c r="K43" s="46"/>
      <c r="L43" s="81">
        <v>24</v>
      </c>
      <c r="M43" s="46"/>
      <c r="N43" s="81">
        <v>24</v>
      </c>
      <c r="O43" s="46"/>
      <c r="P43" s="81">
        <v>24</v>
      </c>
      <c r="Q43" s="47"/>
      <c r="R43" s="46"/>
      <c r="S43" s="81">
        <v>24</v>
      </c>
      <c r="T43" s="46"/>
      <c r="U43" s="81">
        <v>24</v>
      </c>
      <c r="V43" s="46"/>
      <c r="W43" s="81">
        <v>24</v>
      </c>
      <c r="X43" s="47"/>
      <c r="Y43" s="47"/>
      <c r="Z43" s="47"/>
      <c r="AA43" s="46"/>
      <c r="AB43" s="3">
        <v>24</v>
      </c>
      <c r="AC43" s="50">
        <v>24</v>
      </c>
      <c r="AD43" s="47"/>
      <c r="AE43" s="46"/>
      <c r="AF43" s="4">
        <v>24</v>
      </c>
    </row>
    <row r="44" spans="5:37" ht="20.100000000000001" customHeight="1" x14ac:dyDescent="0.25">
      <c r="E44" s="48" t="s">
        <v>310</v>
      </c>
      <c r="F44" s="47"/>
      <c r="G44" s="47"/>
      <c r="H44" s="47"/>
      <c r="I44" s="49"/>
      <c r="J44" s="81">
        <v>12</v>
      </c>
      <c r="K44" s="46"/>
      <c r="L44" s="81">
        <v>12</v>
      </c>
      <c r="M44" s="46"/>
      <c r="N44" s="81">
        <v>12</v>
      </c>
      <c r="O44" s="46"/>
      <c r="P44" s="81">
        <v>12</v>
      </c>
      <c r="Q44" s="47"/>
      <c r="R44" s="46"/>
      <c r="S44" s="81">
        <v>12</v>
      </c>
      <c r="T44" s="46"/>
      <c r="U44" s="81">
        <v>12</v>
      </c>
      <c r="V44" s="46"/>
      <c r="W44" s="81">
        <v>12</v>
      </c>
      <c r="X44" s="47"/>
      <c r="Y44" s="47"/>
      <c r="Z44" s="47"/>
      <c r="AA44" s="46"/>
      <c r="AB44" s="3">
        <v>12</v>
      </c>
      <c r="AC44" s="50">
        <v>12</v>
      </c>
      <c r="AD44" s="47"/>
      <c r="AE44" s="46"/>
      <c r="AF44" s="4">
        <v>12</v>
      </c>
      <c r="AK44" s="22"/>
    </row>
    <row r="45" spans="5:37" x14ac:dyDescent="0.25">
      <c r="E45" s="48" t="s">
        <v>355</v>
      </c>
      <c r="F45" s="47"/>
      <c r="G45" s="47"/>
      <c r="H45" s="47"/>
      <c r="I45" s="49"/>
      <c r="J45" s="81">
        <v>0.8</v>
      </c>
      <c r="K45" s="46"/>
      <c r="L45" s="80"/>
      <c r="M45" s="46"/>
      <c r="N45" s="80"/>
      <c r="O45" s="46"/>
      <c r="P45" s="80"/>
      <c r="Q45" s="47"/>
      <c r="R45" s="46"/>
      <c r="S45" s="80"/>
      <c r="T45" s="46"/>
      <c r="U45" s="81">
        <v>3.4</v>
      </c>
      <c r="V45" s="46"/>
      <c r="W45" s="80"/>
      <c r="X45" s="47"/>
      <c r="Y45" s="47"/>
      <c r="Z45" s="47"/>
      <c r="AA45" s="46"/>
      <c r="AB45" s="5"/>
      <c r="AC45" s="45"/>
      <c r="AD45" s="47"/>
      <c r="AE45" s="46"/>
      <c r="AF45" s="6"/>
    </row>
    <row r="46" spans="5:37" x14ac:dyDescent="0.25">
      <c r="E46" s="48" t="s">
        <v>357</v>
      </c>
      <c r="F46" s="47"/>
      <c r="G46" s="47"/>
      <c r="H46" s="47"/>
      <c r="I46" s="49"/>
      <c r="J46" s="81">
        <v>0.8</v>
      </c>
      <c r="K46" s="46"/>
      <c r="L46" s="80"/>
      <c r="M46" s="46"/>
      <c r="N46" s="80"/>
      <c r="O46" s="46"/>
      <c r="P46" s="80"/>
      <c r="Q46" s="47"/>
      <c r="R46" s="46"/>
      <c r="S46" s="80"/>
      <c r="T46" s="46"/>
      <c r="U46" s="81">
        <v>3.4</v>
      </c>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86" t="s">
        <v>893</v>
      </c>
      <c r="K48" s="37"/>
      <c r="L48" s="78" t="s">
        <v>666</v>
      </c>
      <c r="M48" s="37"/>
      <c r="N48" s="78" t="s">
        <v>666</v>
      </c>
      <c r="O48" s="37"/>
      <c r="P48" s="78" t="s">
        <v>666</v>
      </c>
      <c r="Q48" s="44"/>
      <c r="R48" s="37"/>
      <c r="S48" s="78" t="s">
        <v>666</v>
      </c>
      <c r="T48" s="37"/>
      <c r="U48" s="87" t="s">
        <v>893</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jPEVudQnLPK7/7FaLWNDYuSPRx7i9+lsJoqBARvtk8+tg50SXAibDLg8HBecVZXxAEVnmoQiOohocoxmxv9Zw==" saltValue="UbyzJpUqUjJf1xOCcVpd3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66BBD19-5922-4570-82F1-71F2E4CF3B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EABU - East Bundaberg (66/11kV)</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AL53"/>
  <sheetViews>
    <sheetView showGridLines="0" topLeftCell="A31" zoomScale="145" zoomScaleNormal="145" workbookViewId="0">
      <selection activeCell="AK41" sqref="AK41:AQ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1059</v>
      </c>
      <c r="J3" s="69"/>
      <c r="K3" s="69"/>
      <c r="L3" s="69"/>
      <c r="M3" s="69"/>
      <c r="N3" s="69"/>
      <c r="O3" s="69"/>
      <c r="P3" s="69"/>
      <c r="Q3" s="69"/>
      <c r="R3" s="69"/>
      <c r="S3" s="69"/>
      <c r="V3" s="71" t="s">
        <v>645</v>
      </c>
      <c r="W3" s="69"/>
      <c r="Y3" s="72" t="s">
        <v>941</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1060</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1061</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1062</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56.3</v>
      </c>
      <c r="K26" s="46"/>
      <c r="L26" s="81">
        <v>56.3</v>
      </c>
      <c r="M26" s="46"/>
      <c r="N26" s="81">
        <v>56.3</v>
      </c>
      <c r="O26" s="46"/>
      <c r="P26" s="81">
        <v>56.3</v>
      </c>
      <c r="Q26" s="47"/>
      <c r="R26" s="46"/>
      <c r="S26" s="81">
        <v>56.3</v>
      </c>
      <c r="T26" s="46"/>
      <c r="U26" s="81">
        <v>66.099999999999994</v>
      </c>
      <c r="V26" s="46"/>
      <c r="W26" s="81">
        <v>66.099999999999994</v>
      </c>
      <c r="X26" s="47"/>
      <c r="Y26" s="47"/>
      <c r="Z26" s="47"/>
      <c r="AA26" s="46"/>
      <c r="AB26" s="3">
        <v>66.099999999999994</v>
      </c>
      <c r="AC26" s="50">
        <v>66.099999999999994</v>
      </c>
      <c r="AD26" s="47"/>
      <c r="AE26" s="46"/>
      <c r="AF26" s="4">
        <v>66.099999999999994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24.7</v>
      </c>
      <c r="K28" s="46"/>
      <c r="L28" s="81">
        <v>24.5</v>
      </c>
      <c r="M28" s="46"/>
      <c r="N28" s="81">
        <v>24.3</v>
      </c>
      <c r="O28" s="46"/>
      <c r="P28" s="81">
        <v>24.4</v>
      </c>
      <c r="Q28" s="47"/>
      <c r="R28" s="46"/>
      <c r="S28" s="81">
        <v>24.5</v>
      </c>
      <c r="T28" s="46"/>
      <c r="U28" s="81">
        <v>37.4</v>
      </c>
      <c r="V28" s="46"/>
      <c r="W28" s="81">
        <v>37.200000000000003</v>
      </c>
      <c r="X28" s="47"/>
      <c r="Y28" s="47"/>
      <c r="Z28" s="47"/>
      <c r="AA28" s="46"/>
      <c r="AB28" s="3">
        <v>37.1</v>
      </c>
      <c r="AC28" s="50">
        <v>37.1</v>
      </c>
      <c r="AD28" s="47"/>
      <c r="AE28" s="46"/>
      <c r="AF28" s="4">
        <v>37.1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28.1</v>
      </c>
      <c r="K32" s="46"/>
      <c r="L32" s="81">
        <v>28.1</v>
      </c>
      <c r="M32" s="46"/>
      <c r="N32" s="81">
        <v>28.1</v>
      </c>
      <c r="O32" s="46"/>
      <c r="P32" s="81">
        <v>28.1</v>
      </c>
      <c r="Q32" s="47"/>
      <c r="R32" s="46"/>
      <c r="S32" s="81">
        <v>28.1</v>
      </c>
      <c r="T32" s="46"/>
      <c r="U32" s="81">
        <v>34.299999999999997</v>
      </c>
      <c r="V32" s="46"/>
      <c r="W32" s="81">
        <v>34.299999999999997</v>
      </c>
      <c r="X32" s="47"/>
      <c r="Y32" s="47"/>
      <c r="Z32" s="47"/>
      <c r="AA32" s="46"/>
      <c r="AB32" s="3">
        <v>34.299999999999997</v>
      </c>
      <c r="AC32" s="50">
        <v>34.299999999999997</v>
      </c>
      <c r="AD32" s="47"/>
      <c r="AE32" s="46"/>
      <c r="AF32" s="4">
        <v>34.299999999999997</v>
      </c>
    </row>
    <row r="33" spans="5:38" ht="13.15" customHeight="1" x14ac:dyDescent="0.25">
      <c r="E33" s="51" t="s">
        <v>331</v>
      </c>
      <c r="F33" s="47"/>
      <c r="G33" s="47"/>
      <c r="H33" s="47"/>
      <c r="I33" s="49"/>
      <c r="J33" s="82">
        <v>23.4</v>
      </c>
      <c r="K33" s="46"/>
      <c r="L33" s="82">
        <v>23.2</v>
      </c>
      <c r="M33" s="46"/>
      <c r="N33" s="82">
        <v>23.1</v>
      </c>
      <c r="O33" s="46"/>
      <c r="P33" s="82">
        <v>23.1</v>
      </c>
      <c r="Q33" s="47"/>
      <c r="R33" s="46"/>
      <c r="S33" s="82">
        <v>23.3</v>
      </c>
      <c r="T33" s="46"/>
      <c r="U33" s="82">
        <v>34.5</v>
      </c>
      <c r="V33" s="46"/>
      <c r="W33" s="82">
        <v>34.4</v>
      </c>
      <c r="X33" s="47"/>
      <c r="Y33" s="47"/>
      <c r="Z33" s="47"/>
      <c r="AA33" s="46"/>
      <c r="AB33" s="9">
        <v>34.299999999999997</v>
      </c>
      <c r="AC33" s="52">
        <v>34.299999999999997</v>
      </c>
      <c r="AD33" s="47"/>
      <c r="AE33" s="46"/>
      <c r="AF33" s="10">
        <v>34.200000000000003</v>
      </c>
    </row>
    <row r="34" spans="5:38" ht="20.25" customHeight="1" x14ac:dyDescent="0.25">
      <c r="E34" s="48" t="s">
        <v>662</v>
      </c>
      <c r="F34" s="47"/>
      <c r="G34" s="47"/>
      <c r="H34" s="47"/>
      <c r="I34" s="49"/>
      <c r="J34" s="80">
        <v>1.2</v>
      </c>
      <c r="K34" s="46"/>
      <c r="L34" s="80">
        <v>1.2</v>
      </c>
      <c r="M34" s="46"/>
      <c r="N34" s="80">
        <v>1.2</v>
      </c>
      <c r="O34" s="46"/>
      <c r="P34" s="80">
        <v>1.2</v>
      </c>
      <c r="Q34" s="47"/>
      <c r="R34" s="46"/>
      <c r="S34" s="80">
        <v>1.2</v>
      </c>
      <c r="T34" s="46"/>
      <c r="U34" s="80">
        <v>1.7</v>
      </c>
      <c r="V34" s="46"/>
      <c r="W34" s="80">
        <v>1.7</v>
      </c>
      <c r="X34" s="47"/>
      <c r="Y34" s="47"/>
      <c r="Z34" s="47"/>
      <c r="AA34" s="46"/>
      <c r="AB34" s="5">
        <v>1.7</v>
      </c>
      <c r="AC34" s="45">
        <v>1.7</v>
      </c>
      <c r="AD34" s="47"/>
      <c r="AE34" s="46"/>
      <c r="AF34" s="6">
        <v>1.7</v>
      </c>
    </row>
    <row r="35" spans="5:38" ht="20.25" customHeight="1" x14ac:dyDescent="0.25">
      <c r="E35" s="48" t="s">
        <v>663</v>
      </c>
      <c r="F35" s="47"/>
      <c r="G35" s="47"/>
      <c r="H35" s="47"/>
      <c r="I35" s="49"/>
      <c r="J35" s="80" t="s">
        <v>1063</v>
      </c>
      <c r="K35" s="46"/>
      <c r="L35" s="80" t="s">
        <v>1063</v>
      </c>
      <c r="M35" s="46"/>
      <c r="N35" s="80" t="s">
        <v>1063</v>
      </c>
      <c r="O35" s="46"/>
      <c r="P35" s="80" t="s">
        <v>1063</v>
      </c>
      <c r="Q35" s="47"/>
      <c r="R35" s="46"/>
      <c r="S35" s="80" t="s">
        <v>1063</v>
      </c>
      <c r="T35" s="46"/>
      <c r="U35" s="80" t="s">
        <v>1063</v>
      </c>
      <c r="V35" s="46"/>
      <c r="W35" s="80" t="s">
        <v>1063</v>
      </c>
      <c r="X35" s="47"/>
      <c r="Y35" s="47"/>
      <c r="Z35" s="47"/>
      <c r="AA35" s="46"/>
      <c r="AB35" s="5" t="s">
        <v>1063</v>
      </c>
      <c r="AC35" s="45" t="s">
        <v>1063</v>
      </c>
      <c r="AD35" s="47"/>
      <c r="AE35" s="46"/>
      <c r="AF35" s="6" t="s">
        <v>1063</v>
      </c>
    </row>
    <row r="36" spans="5:38" ht="13.15" customHeight="1" x14ac:dyDescent="0.25">
      <c r="E36" s="48" t="s">
        <v>337</v>
      </c>
      <c r="F36" s="47"/>
      <c r="G36" s="47"/>
      <c r="H36" s="47"/>
      <c r="I36" s="49"/>
      <c r="J36" s="80"/>
      <c r="K36" s="46"/>
      <c r="L36" s="80"/>
      <c r="M36" s="46"/>
      <c r="N36" s="80"/>
      <c r="O36" s="46"/>
      <c r="P36" s="80"/>
      <c r="Q36" s="47"/>
      <c r="R36" s="46"/>
      <c r="S36" s="80"/>
      <c r="T36" s="46"/>
      <c r="U36" s="81">
        <v>0.2</v>
      </c>
      <c r="V36" s="46"/>
      <c r="W36" s="81">
        <v>0.1</v>
      </c>
      <c r="X36" s="47"/>
      <c r="Y36" s="47"/>
      <c r="Z36" s="47"/>
      <c r="AA36" s="46"/>
      <c r="AB36" s="5"/>
      <c r="AC36" s="45"/>
      <c r="AD36" s="47"/>
      <c r="AE36" s="46"/>
      <c r="AF36" s="6"/>
    </row>
    <row r="37" spans="5:38"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8"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8" x14ac:dyDescent="0.25">
      <c r="E39" s="48" t="s">
        <v>344</v>
      </c>
      <c r="F39" s="47"/>
      <c r="G39" s="47"/>
      <c r="H39" s="47"/>
      <c r="I39" s="49"/>
      <c r="J39" s="81">
        <v>5.5</v>
      </c>
      <c r="K39" s="46"/>
      <c r="L39" s="81">
        <v>5.5</v>
      </c>
      <c r="M39" s="46"/>
      <c r="N39" s="81">
        <v>5.5</v>
      </c>
      <c r="O39" s="46"/>
      <c r="P39" s="81">
        <v>5.5</v>
      </c>
      <c r="Q39" s="47"/>
      <c r="R39" s="46"/>
      <c r="S39" s="81">
        <v>5.5</v>
      </c>
      <c r="T39" s="46"/>
      <c r="U39" s="81">
        <v>5.5</v>
      </c>
      <c r="V39" s="46"/>
      <c r="W39" s="81">
        <v>5.5</v>
      </c>
      <c r="X39" s="47"/>
      <c r="Y39" s="47"/>
      <c r="Z39" s="47"/>
      <c r="AA39" s="46"/>
      <c r="AB39" s="3">
        <v>5.5</v>
      </c>
      <c r="AC39" s="50">
        <v>5.5</v>
      </c>
      <c r="AD39" s="47"/>
      <c r="AE39" s="46"/>
      <c r="AF39" s="4">
        <v>5.5</v>
      </c>
    </row>
    <row r="40" spans="5:38"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8"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8"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8" ht="20.100000000000001" customHeight="1" x14ac:dyDescent="0.25">
      <c r="E43" s="48" t="s">
        <v>352</v>
      </c>
      <c r="F43" s="47"/>
      <c r="G43" s="47"/>
      <c r="H43" s="47"/>
      <c r="I43" s="49"/>
      <c r="J43" s="81">
        <v>4.4000000000000004</v>
      </c>
      <c r="K43" s="46"/>
      <c r="L43" s="81">
        <v>4.4000000000000004</v>
      </c>
      <c r="M43" s="46"/>
      <c r="N43" s="81">
        <v>4.4000000000000004</v>
      </c>
      <c r="O43" s="46"/>
      <c r="P43" s="81">
        <v>4.4000000000000004</v>
      </c>
      <c r="Q43" s="47"/>
      <c r="R43" s="46"/>
      <c r="S43" s="81">
        <v>4.4000000000000004</v>
      </c>
      <c r="T43" s="46"/>
      <c r="U43" s="81">
        <v>4.4000000000000004</v>
      </c>
      <c r="V43" s="46"/>
      <c r="W43" s="81">
        <v>4.4000000000000004</v>
      </c>
      <c r="X43" s="47"/>
      <c r="Y43" s="47"/>
      <c r="Z43" s="47"/>
      <c r="AA43" s="46"/>
      <c r="AB43" s="3">
        <v>4.4000000000000004</v>
      </c>
      <c r="AC43" s="50">
        <v>4.4000000000000004</v>
      </c>
      <c r="AD43" s="47"/>
      <c r="AE43" s="46"/>
      <c r="AF43" s="4">
        <v>4.4000000000000004</v>
      </c>
    </row>
    <row r="44" spans="5:38" ht="20.100000000000001" customHeight="1" x14ac:dyDescent="0.25">
      <c r="E44" s="48" t="s">
        <v>310</v>
      </c>
      <c r="F44" s="47"/>
      <c r="G44" s="47"/>
      <c r="H44" s="47"/>
      <c r="I44" s="49"/>
      <c r="J44" s="81">
        <v>2.2000000000000002</v>
      </c>
      <c r="K44" s="46"/>
      <c r="L44" s="81">
        <v>2.2000000000000002</v>
      </c>
      <c r="M44" s="46"/>
      <c r="N44" s="81">
        <v>2.2000000000000002</v>
      </c>
      <c r="O44" s="46"/>
      <c r="P44" s="81">
        <v>2.2000000000000002</v>
      </c>
      <c r="Q44" s="47"/>
      <c r="R44" s="46"/>
      <c r="S44" s="81">
        <v>2.2000000000000002</v>
      </c>
      <c r="T44" s="46"/>
      <c r="U44" s="81">
        <v>2.2000000000000002</v>
      </c>
      <c r="V44" s="46"/>
      <c r="W44" s="81">
        <v>2.2000000000000002</v>
      </c>
      <c r="X44" s="47"/>
      <c r="Y44" s="47"/>
      <c r="Z44" s="47"/>
      <c r="AA44" s="46"/>
      <c r="AB44" s="3">
        <v>2.2000000000000002</v>
      </c>
      <c r="AC44" s="50">
        <v>2.2000000000000002</v>
      </c>
      <c r="AD44" s="47"/>
      <c r="AE44" s="46"/>
      <c r="AF44" s="4">
        <v>2.2000000000000002</v>
      </c>
      <c r="AL44" s="22"/>
    </row>
    <row r="45" spans="5:38"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8"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8"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8"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UJFd2eiLPjjDEPHEXXXRh5t0r2IkPSwaUSXyGoMtWGAaXnHsDBfMqJSnMg9PFrTAWR2+8GJE8mQqcvtfdwG3ZQ==" saltValue="ujNW7lE2oH2RiL9K6OmNe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4FDC177-9080-412F-9E7C-196D33D20C0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EATO - East Toowoomba (33/11kV)</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AK53"/>
  <sheetViews>
    <sheetView showGridLines="0" topLeftCell="A31" zoomScale="145" zoomScaleNormal="145" workbookViewId="0">
      <selection activeCell="AK42" sqref="AK42:AP47"/>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1064</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1065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1066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1067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4.5</v>
      </c>
      <c r="K26" s="46"/>
      <c r="L26" s="81">
        <v>4.5</v>
      </c>
      <c r="M26" s="46"/>
      <c r="N26" s="81">
        <v>4.5</v>
      </c>
      <c r="O26" s="46"/>
      <c r="P26" s="81">
        <v>4.5</v>
      </c>
      <c r="Q26" s="47"/>
      <c r="R26" s="46"/>
      <c r="S26" s="81">
        <v>4.5</v>
      </c>
      <c r="T26" s="46"/>
      <c r="U26" s="81">
        <v>5.3</v>
      </c>
      <c r="V26" s="46"/>
      <c r="W26" s="81">
        <v>5.3</v>
      </c>
      <c r="X26" s="47"/>
      <c r="Y26" s="47"/>
      <c r="Z26" s="47"/>
      <c r="AA26" s="46"/>
      <c r="AB26" s="3">
        <v>5.3</v>
      </c>
      <c r="AC26" s="50">
        <v>5.3</v>
      </c>
      <c r="AD26" s="47"/>
      <c r="AE26" s="46"/>
      <c r="AF26" s="4">
        <v>5.3</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v>
      </c>
      <c r="K28" s="46"/>
      <c r="L28" s="81">
        <v>1.9</v>
      </c>
      <c r="M28" s="46"/>
      <c r="N28" s="81">
        <v>1.9</v>
      </c>
      <c r="O28" s="46"/>
      <c r="P28" s="81">
        <v>1.9</v>
      </c>
      <c r="Q28" s="47"/>
      <c r="R28" s="46"/>
      <c r="S28" s="81">
        <v>1.9</v>
      </c>
      <c r="T28" s="46"/>
      <c r="U28" s="81">
        <v>1.6</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0.99399999999999999</v>
      </c>
      <c r="K31" s="46"/>
      <c r="L31" s="83">
        <v>0.99399999999999999</v>
      </c>
      <c r="M31" s="46"/>
      <c r="N31" s="83">
        <v>0.99399999999999999</v>
      </c>
      <c r="O31" s="46"/>
      <c r="P31" s="83">
        <v>0.99399999999999999</v>
      </c>
      <c r="Q31" s="47"/>
      <c r="R31" s="46"/>
      <c r="S31" s="83">
        <v>0.99399999999999999</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2.7</v>
      </c>
      <c r="K32" s="46"/>
      <c r="L32" s="81">
        <v>2.7</v>
      </c>
      <c r="M32" s="46"/>
      <c r="N32" s="81">
        <v>2.7</v>
      </c>
      <c r="O32" s="46"/>
      <c r="P32" s="81">
        <v>2.7</v>
      </c>
      <c r="Q32" s="47"/>
      <c r="R32" s="46"/>
      <c r="S32" s="81">
        <v>2.7</v>
      </c>
      <c r="T32" s="46"/>
      <c r="U32" s="81">
        <v>3</v>
      </c>
      <c r="V32" s="46"/>
      <c r="W32" s="81">
        <v>3</v>
      </c>
      <c r="X32" s="47"/>
      <c r="Y32" s="47"/>
      <c r="Z32" s="47"/>
      <c r="AA32" s="46"/>
      <c r="AB32" s="3">
        <v>3</v>
      </c>
      <c r="AC32" s="50">
        <v>3</v>
      </c>
      <c r="AD32" s="47"/>
      <c r="AE32" s="46"/>
      <c r="AF32" s="4">
        <v>3</v>
      </c>
    </row>
    <row r="33" spans="5:37" ht="13.15" customHeight="1" x14ac:dyDescent="0.25">
      <c r="E33" s="51" t="s">
        <v>331</v>
      </c>
      <c r="F33" s="47"/>
      <c r="G33" s="47"/>
      <c r="H33" s="47"/>
      <c r="I33" s="49"/>
      <c r="J33" s="82">
        <v>1.8</v>
      </c>
      <c r="K33" s="46"/>
      <c r="L33" s="82">
        <v>1.8</v>
      </c>
      <c r="M33" s="46"/>
      <c r="N33" s="82">
        <v>1.7</v>
      </c>
      <c r="O33" s="46"/>
      <c r="P33" s="82">
        <v>1.7</v>
      </c>
      <c r="Q33" s="47"/>
      <c r="R33" s="46"/>
      <c r="S33" s="82">
        <v>1.8</v>
      </c>
      <c r="T33" s="46"/>
      <c r="U33" s="82">
        <v>1.5</v>
      </c>
      <c r="V33" s="46"/>
      <c r="W33" s="82">
        <v>1.5</v>
      </c>
      <c r="X33" s="47"/>
      <c r="Y33" s="47"/>
      <c r="Z33" s="47"/>
      <c r="AA33" s="46"/>
      <c r="AB33" s="9">
        <v>1.5</v>
      </c>
      <c r="AC33" s="52">
        <v>1.5</v>
      </c>
      <c r="AD33" s="47"/>
      <c r="AE33" s="46"/>
      <c r="AF33" s="10">
        <v>1.5</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768</v>
      </c>
      <c r="K35" s="46"/>
      <c r="L35" s="80" t="s">
        <v>768</v>
      </c>
      <c r="M35" s="46"/>
      <c r="N35" s="80" t="s">
        <v>768</v>
      </c>
      <c r="O35" s="46"/>
      <c r="P35" s="80" t="s">
        <v>768</v>
      </c>
      <c r="Q35" s="47"/>
      <c r="R35" s="46"/>
      <c r="S35" s="80" t="s">
        <v>768</v>
      </c>
      <c r="T35" s="46"/>
      <c r="U35" s="80" t="s">
        <v>768</v>
      </c>
      <c r="V35" s="46"/>
      <c r="W35" s="80" t="s">
        <v>768</v>
      </c>
      <c r="X35" s="47"/>
      <c r="Y35" s="47"/>
      <c r="Z35" s="47"/>
      <c r="AA35" s="46"/>
      <c r="AB35" s="5" t="s">
        <v>768</v>
      </c>
      <c r="AC35" s="45" t="s">
        <v>768</v>
      </c>
      <c r="AD35" s="47"/>
      <c r="AE35" s="46"/>
      <c r="AF35" s="6" t="s">
        <v>768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0</v>
      </c>
      <c r="K43" s="46"/>
      <c r="L43" s="81">
        <v>0</v>
      </c>
      <c r="M43" s="46"/>
      <c r="N43" s="81">
        <v>0</v>
      </c>
      <c r="O43" s="46"/>
      <c r="P43" s="81">
        <v>0</v>
      </c>
      <c r="Q43" s="47"/>
      <c r="R43" s="46"/>
      <c r="S43" s="81">
        <v>0</v>
      </c>
      <c r="T43" s="46"/>
      <c r="U43" s="81">
        <v>0</v>
      </c>
      <c r="V43" s="46"/>
      <c r="W43" s="81">
        <v>0</v>
      </c>
      <c r="X43" s="47"/>
      <c r="Y43" s="47"/>
      <c r="Z43" s="47"/>
      <c r="AA43" s="46"/>
      <c r="AB43" s="3">
        <v>0</v>
      </c>
      <c r="AC43" s="50">
        <v>0</v>
      </c>
      <c r="AD43" s="47"/>
      <c r="AE43" s="46"/>
      <c r="AF43" s="4">
        <v>0</v>
      </c>
    </row>
    <row r="44" spans="5:37"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Wsf+8UVzOrV6J7BPqZMn22IsDVxPxCiYnnga/8crMmXbidqzNOQb6t4N0E8uqWaXlHb6feaegSziR+61XdxN6w==" saltValue="aTho8C3HashW94T0lXf1/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9A3B2FEC-EF99-4B0F-8525-C70CD350ED8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EIDS - Eidsvold (66/11kV)</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AJ53"/>
  <sheetViews>
    <sheetView showGridLines="0" topLeftCell="A29" zoomScale="130" zoomScaleNormal="130" workbookViewId="0">
      <selection activeCell="AK42" sqref="AK42: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1068</v>
      </c>
      <c r="J3" s="69"/>
      <c r="K3" s="69"/>
      <c r="L3" s="69"/>
      <c r="M3" s="69"/>
      <c r="N3" s="69"/>
      <c r="O3" s="69"/>
      <c r="P3" s="69"/>
      <c r="Q3" s="69"/>
      <c r="R3" s="69"/>
      <c r="S3" s="69"/>
      <c r="V3" s="71" t="s">
        <v>645</v>
      </c>
      <c r="W3" s="69"/>
      <c r="Y3" s="72" t="s">
        <v>792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1069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1070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1071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10</v>
      </c>
      <c r="K26" s="46"/>
      <c r="L26" s="81">
        <v>10</v>
      </c>
      <c r="M26" s="46"/>
      <c r="N26" s="81">
        <v>10</v>
      </c>
      <c r="O26" s="46"/>
      <c r="P26" s="81">
        <v>10</v>
      </c>
      <c r="Q26" s="47"/>
      <c r="R26" s="46"/>
      <c r="S26" s="81">
        <v>10</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3.5</v>
      </c>
      <c r="K28" s="46"/>
      <c r="L28" s="81">
        <v>3.9</v>
      </c>
      <c r="M28" s="46"/>
      <c r="N28" s="81">
        <v>3.9</v>
      </c>
      <c r="O28" s="46"/>
      <c r="P28" s="81">
        <v>3.9</v>
      </c>
      <c r="Q28" s="47"/>
      <c r="R28" s="46"/>
      <c r="S28" s="81">
        <v>4</v>
      </c>
      <c r="T28" s="46"/>
      <c r="U28" s="81">
        <v>3.4</v>
      </c>
      <c r="V28" s="46"/>
      <c r="W28" s="81">
        <v>3.9</v>
      </c>
      <c r="X28" s="47"/>
      <c r="Y28" s="47"/>
      <c r="Z28" s="47"/>
      <c r="AA28" s="46"/>
      <c r="AB28" s="3">
        <v>3.9</v>
      </c>
      <c r="AC28" s="50">
        <v>3.9</v>
      </c>
      <c r="AD28" s="47"/>
      <c r="AE28" s="46"/>
      <c r="AF28" s="4">
        <v>3.9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0.94899999999999995</v>
      </c>
      <c r="K31" s="46"/>
      <c r="L31" s="83">
        <v>0.94899999999999995</v>
      </c>
      <c r="M31" s="46"/>
      <c r="N31" s="83">
        <v>0.94899999999999995</v>
      </c>
      <c r="O31" s="46"/>
      <c r="P31" s="83">
        <v>0.94899999999999995</v>
      </c>
      <c r="Q31" s="47"/>
      <c r="R31" s="46"/>
      <c r="S31" s="83">
        <v>0.94899999999999995</v>
      </c>
      <c r="T31" s="46"/>
      <c r="U31" s="83">
        <v>0.93500000000000005</v>
      </c>
      <c r="V31" s="46"/>
      <c r="W31" s="83">
        <v>0.93500000000000005</v>
      </c>
      <c r="X31" s="47"/>
      <c r="Y31" s="47"/>
      <c r="Z31" s="47"/>
      <c r="AA31" s="46"/>
      <c r="AB31" s="7">
        <v>0.93500000000000005</v>
      </c>
      <c r="AC31" s="53">
        <v>0.93500000000000005</v>
      </c>
      <c r="AD31" s="47"/>
      <c r="AE31" s="46"/>
      <c r="AF31" s="8">
        <v>0.93500000000000005</v>
      </c>
    </row>
    <row r="32" spans="4:32" ht="13.15" customHeight="1" x14ac:dyDescent="0.25">
      <c r="E32" s="48" t="s">
        <v>329</v>
      </c>
      <c r="F32" s="47"/>
      <c r="G32" s="47"/>
      <c r="H32" s="47"/>
      <c r="I32" s="49"/>
      <c r="J32" s="81">
        <v>5.8</v>
      </c>
      <c r="K32" s="46"/>
      <c r="L32" s="81">
        <v>5.8</v>
      </c>
      <c r="M32" s="46"/>
      <c r="N32" s="81">
        <v>5.8</v>
      </c>
      <c r="O32" s="46"/>
      <c r="P32" s="81">
        <v>5.8</v>
      </c>
      <c r="Q32" s="47"/>
      <c r="R32" s="46"/>
      <c r="S32" s="81">
        <v>5.8</v>
      </c>
      <c r="T32" s="46"/>
      <c r="U32" s="81">
        <v>6.1</v>
      </c>
      <c r="V32" s="46"/>
      <c r="W32" s="81">
        <v>6.1</v>
      </c>
      <c r="X32" s="47"/>
      <c r="Y32" s="47"/>
      <c r="Z32" s="47"/>
      <c r="AA32" s="46"/>
      <c r="AB32" s="3">
        <v>6.1</v>
      </c>
      <c r="AC32" s="50">
        <v>6.1</v>
      </c>
      <c r="AD32" s="47"/>
      <c r="AE32" s="46"/>
      <c r="AF32" s="4">
        <v>6.1</v>
      </c>
    </row>
    <row r="33" spans="5:32" ht="13.15" customHeight="1" x14ac:dyDescent="0.25">
      <c r="E33" s="51" t="s">
        <v>331</v>
      </c>
      <c r="F33" s="47"/>
      <c r="G33" s="47"/>
      <c r="H33" s="47"/>
      <c r="I33" s="49"/>
      <c r="J33" s="82">
        <v>3.4</v>
      </c>
      <c r="K33" s="46"/>
      <c r="L33" s="82">
        <v>3.8</v>
      </c>
      <c r="M33" s="46"/>
      <c r="N33" s="82">
        <v>3.8</v>
      </c>
      <c r="O33" s="46"/>
      <c r="P33" s="82">
        <v>3.8</v>
      </c>
      <c r="Q33" s="47"/>
      <c r="R33" s="46"/>
      <c r="S33" s="82">
        <v>3.9</v>
      </c>
      <c r="T33" s="46"/>
      <c r="U33" s="82">
        <v>3.3</v>
      </c>
      <c r="V33" s="46"/>
      <c r="W33" s="82">
        <v>3.8</v>
      </c>
      <c r="X33" s="47"/>
      <c r="Y33" s="47"/>
      <c r="Z33" s="47"/>
      <c r="AA33" s="46"/>
      <c r="AB33" s="9">
        <v>3.8</v>
      </c>
      <c r="AC33" s="52">
        <v>3.8</v>
      </c>
      <c r="AD33" s="47"/>
      <c r="AE33" s="46"/>
      <c r="AF33" s="10">
        <v>3.8</v>
      </c>
    </row>
    <row r="34" spans="5:32"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682</v>
      </c>
      <c r="K35" s="46"/>
      <c r="L35" s="80" t="s">
        <v>682</v>
      </c>
      <c r="M35" s="46"/>
      <c r="N35" s="80" t="s">
        <v>682</v>
      </c>
      <c r="O35" s="46"/>
      <c r="P35" s="80" t="s">
        <v>682</v>
      </c>
      <c r="Q35" s="47"/>
      <c r="R35" s="46"/>
      <c r="S35" s="80" t="s">
        <v>682</v>
      </c>
      <c r="T35" s="46"/>
      <c r="U35" s="80" t="s">
        <v>682</v>
      </c>
      <c r="V35" s="46"/>
      <c r="W35" s="80" t="s">
        <v>682</v>
      </c>
      <c r="X35" s="47"/>
      <c r="Y35" s="47"/>
      <c r="Z35" s="47"/>
      <c r="AA35" s="46"/>
      <c r="AB35" s="5" t="s">
        <v>682</v>
      </c>
      <c r="AC35" s="45" t="s">
        <v>682</v>
      </c>
      <c r="AD35" s="47"/>
      <c r="AE35" s="46"/>
      <c r="AF35" s="6" t="s">
        <v>682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4.0999999999999996</v>
      </c>
      <c r="K39" s="46"/>
      <c r="L39" s="81">
        <v>4.0999999999999996</v>
      </c>
      <c r="M39" s="46"/>
      <c r="N39" s="81">
        <v>4.0999999999999996</v>
      </c>
      <c r="O39" s="46"/>
      <c r="P39" s="81">
        <v>4.0999999999999996</v>
      </c>
      <c r="Q39" s="47"/>
      <c r="R39" s="46"/>
      <c r="S39" s="81">
        <v>4.0999999999999996</v>
      </c>
      <c r="T39" s="46"/>
      <c r="U39" s="81">
        <v>4.0999999999999996</v>
      </c>
      <c r="V39" s="46"/>
      <c r="W39" s="81">
        <v>4.0999999999999996</v>
      </c>
      <c r="X39" s="47"/>
      <c r="Y39" s="47"/>
      <c r="Z39" s="47"/>
      <c r="AA39" s="46"/>
      <c r="AB39" s="3">
        <v>4.0999999999999996</v>
      </c>
      <c r="AC39" s="50">
        <v>4.0999999999999996</v>
      </c>
      <c r="AD39" s="47"/>
      <c r="AE39" s="46"/>
      <c r="AF39" s="4">
        <v>4.0999999999999996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8.1999999999999993</v>
      </c>
      <c r="K43" s="46"/>
      <c r="L43" s="81">
        <v>8.1999999999999993</v>
      </c>
      <c r="M43" s="46"/>
      <c r="N43" s="81">
        <v>8.1999999999999993</v>
      </c>
      <c r="O43" s="46"/>
      <c r="P43" s="81">
        <v>8.1999999999999993</v>
      </c>
      <c r="Q43" s="47"/>
      <c r="R43" s="46"/>
      <c r="S43" s="81">
        <v>8.1999999999999993</v>
      </c>
      <c r="T43" s="46"/>
      <c r="U43" s="81">
        <v>8.1999999999999993</v>
      </c>
      <c r="V43" s="46"/>
      <c r="W43" s="81">
        <v>8.1999999999999993</v>
      </c>
      <c r="X43" s="47"/>
      <c r="Y43" s="47"/>
      <c r="Z43" s="47"/>
      <c r="AA43" s="46"/>
      <c r="AB43" s="3">
        <v>8.1999999999999993</v>
      </c>
      <c r="AC43" s="50">
        <v>8.1999999999999993</v>
      </c>
      <c r="AD43" s="47"/>
      <c r="AE43" s="46"/>
      <c r="AF43" s="4">
        <v>8.1999999999999993</v>
      </c>
    </row>
    <row r="44" spans="5:32" ht="20.100000000000001" customHeight="1" x14ac:dyDescent="0.25">
      <c r="E44" s="48" t="s">
        <v>310</v>
      </c>
      <c r="F44" s="47"/>
      <c r="G44" s="47"/>
      <c r="H44" s="47"/>
      <c r="I44" s="49"/>
      <c r="J44" s="81">
        <v>4.0999999999999996</v>
      </c>
      <c r="K44" s="46"/>
      <c r="L44" s="81">
        <v>4.0999999999999996</v>
      </c>
      <c r="M44" s="46"/>
      <c r="N44" s="81">
        <v>4.0999999999999996</v>
      </c>
      <c r="O44" s="46"/>
      <c r="P44" s="81">
        <v>4.0999999999999996</v>
      </c>
      <c r="Q44" s="47"/>
      <c r="R44" s="46"/>
      <c r="S44" s="81">
        <v>4.0999999999999996</v>
      </c>
      <c r="T44" s="46"/>
      <c r="U44" s="81">
        <v>4.0999999999999996</v>
      </c>
      <c r="V44" s="46"/>
      <c r="W44" s="81">
        <v>4.0999999999999996</v>
      </c>
      <c r="X44" s="47"/>
      <c r="Y44" s="47"/>
      <c r="Z44" s="47"/>
      <c r="AA44" s="46"/>
      <c r="AB44" s="3">
        <v>4.0999999999999996</v>
      </c>
      <c r="AC44" s="50">
        <v>4.0999999999999996</v>
      </c>
      <c r="AD44" s="47"/>
      <c r="AE44" s="46"/>
      <c r="AF44" s="4">
        <v>4.0999999999999996</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2I0UzxrdTkn9x9Qq/DBE8lUzhQOv1B/iQUgA+/8qtWcl4z8/xdAwVU22aVzCH0uKxKYqWQW1Sq/p5p2b/XUuBw==" saltValue="56/VUwOpU/+5YLJ5x5uoT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93CD639-E984-4786-B423-258F7328D4D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ELRO - Ellwoods Road (66/11kV)</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AK53"/>
  <sheetViews>
    <sheetView showGridLines="0" topLeftCell="A21" zoomScale="130" zoomScaleNormal="130" workbookViewId="0">
      <selection activeCell="AK43" sqref="AK43: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1072</v>
      </c>
      <c r="J3" s="69"/>
      <c r="K3" s="69"/>
      <c r="L3" s="69"/>
      <c r="M3" s="69"/>
      <c r="N3" s="69"/>
      <c r="O3" s="69"/>
      <c r="P3" s="69"/>
      <c r="Q3" s="69"/>
      <c r="R3" s="69"/>
      <c r="S3" s="69"/>
      <c r="V3" s="71" t="s">
        <v>645</v>
      </c>
      <c r="W3" s="69"/>
      <c r="Y3" s="72" t="s">
        <v>1073</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1074</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1075</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1076</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69.599999999999994</v>
      </c>
      <c r="K26" s="46"/>
      <c r="L26" s="81">
        <v>69.599999999999994</v>
      </c>
      <c r="M26" s="46"/>
      <c r="N26" s="81">
        <v>69.599999999999994</v>
      </c>
      <c r="O26" s="46"/>
      <c r="P26" s="81">
        <v>69.599999999999994</v>
      </c>
      <c r="Q26" s="47"/>
      <c r="R26" s="46"/>
      <c r="S26" s="81">
        <v>69.599999999999994</v>
      </c>
      <c r="T26" s="46"/>
      <c r="U26" s="81">
        <v>81.099999999999994</v>
      </c>
      <c r="V26" s="46"/>
      <c r="W26" s="81">
        <v>81.099999999999994</v>
      </c>
      <c r="X26" s="47"/>
      <c r="Y26" s="47"/>
      <c r="Z26" s="47"/>
      <c r="AA26" s="46"/>
      <c r="AB26" s="3">
        <v>81.099999999999994</v>
      </c>
      <c r="AC26" s="50">
        <v>81.099999999999994</v>
      </c>
      <c r="AD26" s="47"/>
      <c r="AE26" s="46"/>
      <c r="AF26" s="4">
        <v>81.099999999999994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39.799999999999997</v>
      </c>
      <c r="K28" s="46"/>
      <c r="L28" s="81">
        <v>39.5</v>
      </c>
      <c r="M28" s="46"/>
      <c r="N28" s="81">
        <v>40.6</v>
      </c>
      <c r="O28" s="46"/>
      <c r="P28" s="81">
        <v>40.700000000000003</v>
      </c>
      <c r="Q28" s="47"/>
      <c r="R28" s="46"/>
      <c r="S28" s="81">
        <v>41.2</v>
      </c>
      <c r="T28" s="46"/>
      <c r="U28" s="81">
        <v>28.3</v>
      </c>
      <c r="V28" s="46"/>
      <c r="W28" s="81">
        <v>28.2</v>
      </c>
      <c r="X28" s="47"/>
      <c r="Y28" s="47"/>
      <c r="Z28" s="47"/>
      <c r="AA28" s="46"/>
      <c r="AB28" s="3">
        <v>28.8</v>
      </c>
      <c r="AC28" s="50">
        <v>28.8</v>
      </c>
      <c r="AD28" s="47"/>
      <c r="AE28" s="46"/>
      <c r="AF28" s="4">
        <v>28.9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1</v>
      </c>
      <c r="K31" s="46"/>
      <c r="L31" s="83">
        <v>1</v>
      </c>
      <c r="M31" s="46"/>
      <c r="N31" s="83">
        <v>1</v>
      </c>
      <c r="O31" s="46"/>
      <c r="P31" s="83">
        <v>1</v>
      </c>
      <c r="Q31" s="47"/>
      <c r="R31" s="46"/>
      <c r="S31" s="83">
        <v>1</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52.9</v>
      </c>
      <c r="K32" s="46"/>
      <c r="L32" s="81">
        <v>52.9</v>
      </c>
      <c r="M32" s="46"/>
      <c r="N32" s="81">
        <v>52.9</v>
      </c>
      <c r="O32" s="46"/>
      <c r="P32" s="81">
        <v>52.9</v>
      </c>
      <c r="Q32" s="47"/>
      <c r="R32" s="46"/>
      <c r="S32" s="81">
        <v>52.9</v>
      </c>
      <c r="T32" s="46"/>
      <c r="U32" s="81">
        <v>58.4</v>
      </c>
      <c r="V32" s="46"/>
      <c r="W32" s="81">
        <v>58.4</v>
      </c>
      <c r="X32" s="47"/>
      <c r="Y32" s="47"/>
      <c r="Z32" s="47"/>
      <c r="AA32" s="46"/>
      <c r="AB32" s="3">
        <v>58.4</v>
      </c>
      <c r="AC32" s="50">
        <v>58.4</v>
      </c>
      <c r="AD32" s="47"/>
      <c r="AE32" s="46"/>
      <c r="AF32" s="4">
        <v>58.4</v>
      </c>
    </row>
    <row r="33" spans="5:37" ht="13.15" customHeight="1" x14ac:dyDescent="0.25">
      <c r="E33" s="51" t="s">
        <v>331</v>
      </c>
      <c r="F33" s="47"/>
      <c r="G33" s="47"/>
      <c r="H33" s="47"/>
      <c r="I33" s="49"/>
      <c r="J33" s="82">
        <v>38</v>
      </c>
      <c r="K33" s="46"/>
      <c r="L33" s="82">
        <v>37.700000000000003</v>
      </c>
      <c r="M33" s="46"/>
      <c r="N33" s="82">
        <v>38.5</v>
      </c>
      <c r="O33" s="46"/>
      <c r="P33" s="82">
        <v>38.700000000000003</v>
      </c>
      <c r="Q33" s="47"/>
      <c r="R33" s="46"/>
      <c r="S33" s="82">
        <v>39</v>
      </c>
      <c r="T33" s="46"/>
      <c r="U33" s="82">
        <v>26.9</v>
      </c>
      <c r="V33" s="46"/>
      <c r="W33" s="82">
        <v>26.9</v>
      </c>
      <c r="X33" s="47"/>
      <c r="Y33" s="47"/>
      <c r="Z33" s="47"/>
      <c r="AA33" s="46"/>
      <c r="AB33" s="9">
        <v>27.5</v>
      </c>
      <c r="AC33" s="52">
        <v>27.5</v>
      </c>
      <c r="AD33" s="47"/>
      <c r="AE33" s="46"/>
      <c r="AF33" s="10">
        <v>27.5</v>
      </c>
    </row>
    <row r="34" spans="5:37" ht="20.25" customHeight="1" x14ac:dyDescent="0.25">
      <c r="E34" s="48" t="s">
        <v>662</v>
      </c>
      <c r="F34" s="47"/>
      <c r="G34" s="47"/>
      <c r="H34" s="47"/>
      <c r="I34" s="49"/>
      <c r="J34" s="80">
        <v>1.9</v>
      </c>
      <c r="K34" s="46"/>
      <c r="L34" s="80">
        <v>1.9</v>
      </c>
      <c r="M34" s="46"/>
      <c r="N34" s="80">
        <v>1.9</v>
      </c>
      <c r="O34" s="46"/>
      <c r="P34" s="80">
        <v>1.9</v>
      </c>
      <c r="Q34" s="47"/>
      <c r="R34" s="46"/>
      <c r="S34" s="80">
        <v>2</v>
      </c>
      <c r="T34" s="46"/>
      <c r="U34" s="80">
        <v>1.3</v>
      </c>
      <c r="V34" s="46"/>
      <c r="W34" s="80">
        <v>1.3</v>
      </c>
      <c r="X34" s="47"/>
      <c r="Y34" s="47"/>
      <c r="Z34" s="47"/>
      <c r="AA34" s="46"/>
      <c r="AB34" s="5">
        <v>1.4</v>
      </c>
      <c r="AC34" s="45">
        <v>1.4</v>
      </c>
      <c r="AD34" s="47"/>
      <c r="AE34" s="46"/>
      <c r="AF34" s="6">
        <v>1.4</v>
      </c>
    </row>
    <row r="35" spans="5:37" ht="20.25" customHeight="1" x14ac:dyDescent="0.25">
      <c r="E35" s="48" t="s">
        <v>663</v>
      </c>
      <c r="F35" s="47"/>
      <c r="G35" s="47"/>
      <c r="H35" s="47"/>
      <c r="I35" s="49"/>
      <c r="J35" s="80" t="s">
        <v>1077</v>
      </c>
      <c r="K35" s="46"/>
      <c r="L35" s="80" t="s">
        <v>1077</v>
      </c>
      <c r="M35" s="46"/>
      <c r="N35" s="80" t="s">
        <v>1077</v>
      </c>
      <c r="O35" s="46"/>
      <c r="P35" s="80" t="s">
        <v>1077</v>
      </c>
      <c r="Q35" s="47"/>
      <c r="R35" s="46"/>
      <c r="S35" s="80" t="s">
        <v>1077</v>
      </c>
      <c r="T35" s="46"/>
      <c r="U35" s="80" t="s">
        <v>1077</v>
      </c>
      <c r="V35" s="46"/>
      <c r="W35" s="80" t="s">
        <v>1077</v>
      </c>
      <c r="X35" s="47"/>
      <c r="Y35" s="47"/>
      <c r="Z35" s="47"/>
      <c r="AA35" s="46"/>
      <c r="AB35" s="5" t="s">
        <v>1077</v>
      </c>
      <c r="AC35" s="45" t="s">
        <v>1077</v>
      </c>
      <c r="AD35" s="47"/>
      <c r="AE35" s="46"/>
      <c r="AF35" s="6" t="s">
        <v>1077</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29</v>
      </c>
      <c r="K43" s="46"/>
      <c r="L43" s="81">
        <v>29</v>
      </c>
      <c r="M43" s="46"/>
      <c r="N43" s="81">
        <v>29</v>
      </c>
      <c r="O43" s="46"/>
      <c r="P43" s="81">
        <v>29</v>
      </c>
      <c r="Q43" s="47"/>
      <c r="R43" s="46"/>
      <c r="S43" s="81">
        <v>29</v>
      </c>
      <c r="T43" s="46"/>
      <c r="U43" s="81">
        <v>29</v>
      </c>
      <c r="V43" s="46"/>
      <c r="W43" s="81">
        <v>29</v>
      </c>
      <c r="X43" s="47"/>
      <c r="Y43" s="47"/>
      <c r="Z43" s="47"/>
      <c r="AA43" s="46"/>
      <c r="AB43" s="3">
        <v>29</v>
      </c>
      <c r="AC43" s="50">
        <v>29</v>
      </c>
      <c r="AD43" s="47"/>
      <c r="AE43" s="46"/>
      <c r="AF43" s="4">
        <v>29</v>
      </c>
    </row>
    <row r="44" spans="5:37" ht="20.100000000000001" customHeight="1" x14ac:dyDescent="0.25">
      <c r="E44" s="48" t="s">
        <v>310</v>
      </c>
      <c r="F44" s="47"/>
      <c r="G44" s="47"/>
      <c r="H44" s="47"/>
      <c r="I44" s="49"/>
      <c r="J44" s="81">
        <v>14.5</v>
      </c>
      <c r="K44" s="46"/>
      <c r="L44" s="81">
        <v>14.5</v>
      </c>
      <c r="M44" s="46"/>
      <c r="N44" s="81">
        <v>14.5</v>
      </c>
      <c r="O44" s="46"/>
      <c r="P44" s="81">
        <v>14.5</v>
      </c>
      <c r="Q44" s="47"/>
      <c r="R44" s="46"/>
      <c r="S44" s="81">
        <v>14.5</v>
      </c>
      <c r="T44" s="46"/>
      <c r="U44" s="81">
        <v>14.5</v>
      </c>
      <c r="V44" s="46"/>
      <c r="W44" s="81">
        <v>14.5</v>
      </c>
      <c r="X44" s="47"/>
      <c r="Y44" s="47"/>
      <c r="Z44" s="47"/>
      <c r="AA44" s="46"/>
      <c r="AB44" s="3">
        <v>14.5</v>
      </c>
      <c r="AC44" s="50">
        <v>14.5</v>
      </c>
      <c r="AD44" s="47"/>
      <c r="AE44" s="46"/>
      <c r="AF44" s="4">
        <v>14.5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V905ZNVml60jc+4mGM2i95Yp7027zqmaVpuW7TQfaP/EaRp2X+LRgaVZswYki/hPVyDp2bXcvBMZGsjbQax5qw==" saltValue="ny/+yj3fN6aBLgs0iczr9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B07A875-240A-4A8F-8476-846A9EC8946B}"/>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EMER - Emerald (66/22kV)</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AK53"/>
  <sheetViews>
    <sheetView showGridLines="0" topLeftCell="A26" workbookViewId="0">
      <selection activeCell="AK43" sqref="AK43:AO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1078</v>
      </c>
      <c r="J3" s="69"/>
      <c r="K3" s="69"/>
      <c r="L3" s="69"/>
      <c r="M3" s="69"/>
      <c r="N3" s="69"/>
      <c r="O3" s="69"/>
      <c r="P3" s="69"/>
      <c r="Q3" s="69"/>
      <c r="R3" s="69"/>
      <c r="S3" s="69"/>
      <c r="V3" s="71" t="s">
        <v>645</v>
      </c>
      <c r="W3" s="69"/>
      <c r="Y3" s="72" t="s">
        <v>718</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1079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1080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1081</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14.1</v>
      </c>
      <c r="K26" s="46"/>
      <c r="L26" s="81">
        <v>14.1</v>
      </c>
      <c r="M26" s="46"/>
      <c r="N26" s="81">
        <v>14.1</v>
      </c>
      <c r="O26" s="46"/>
      <c r="P26" s="81">
        <v>14.1</v>
      </c>
      <c r="Q26" s="47"/>
      <c r="R26" s="46"/>
      <c r="S26" s="81">
        <v>14.1</v>
      </c>
      <c r="T26" s="46"/>
      <c r="U26" s="81">
        <v>15</v>
      </c>
      <c r="V26" s="46"/>
      <c r="W26" s="81">
        <v>15</v>
      </c>
      <c r="X26" s="47"/>
      <c r="Y26" s="47"/>
      <c r="Z26" s="47"/>
      <c r="AA26" s="46"/>
      <c r="AB26" s="3">
        <v>15</v>
      </c>
      <c r="AC26" s="50">
        <v>15</v>
      </c>
      <c r="AD26" s="47"/>
      <c r="AE26" s="46"/>
      <c r="AF26" s="4">
        <v>15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5.7</v>
      </c>
      <c r="K28" s="46"/>
      <c r="L28" s="81">
        <v>5.6</v>
      </c>
      <c r="M28" s="46"/>
      <c r="N28" s="81">
        <v>5.6</v>
      </c>
      <c r="O28" s="46"/>
      <c r="P28" s="81">
        <v>5.7</v>
      </c>
      <c r="Q28" s="47"/>
      <c r="R28" s="46"/>
      <c r="S28" s="81">
        <v>5.7</v>
      </c>
      <c r="T28" s="46"/>
      <c r="U28" s="81">
        <v>2.9</v>
      </c>
      <c r="V28" s="46"/>
      <c r="W28" s="81">
        <v>2.9</v>
      </c>
      <c r="X28" s="47"/>
      <c r="Y28" s="47"/>
      <c r="Z28" s="47"/>
      <c r="AA28" s="46"/>
      <c r="AB28" s="3">
        <v>2.9</v>
      </c>
      <c r="AC28" s="50">
        <v>2.9</v>
      </c>
      <c r="AD28" s="47"/>
      <c r="AE28" s="46"/>
      <c r="AF28" s="4">
        <v>2.9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0.93799999999999994</v>
      </c>
      <c r="K31" s="46"/>
      <c r="L31" s="83">
        <v>0.93799999999999994</v>
      </c>
      <c r="M31" s="46"/>
      <c r="N31" s="83">
        <v>0.93799999999999994</v>
      </c>
      <c r="O31" s="46"/>
      <c r="P31" s="83">
        <v>0.93799999999999994</v>
      </c>
      <c r="Q31" s="47"/>
      <c r="R31" s="46"/>
      <c r="S31" s="83">
        <v>0.93799999999999994</v>
      </c>
      <c r="T31" s="46"/>
      <c r="U31" s="83">
        <v>0.97199999999999998</v>
      </c>
      <c r="V31" s="46"/>
      <c r="W31" s="83">
        <v>0.97199999999999998</v>
      </c>
      <c r="X31" s="47"/>
      <c r="Y31" s="47"/>
      <c r="Z31" s="47"/>
      <c r="AA31" s="46"/>
      <c r="AB31" s="7">
        <v>0.97199999999999998</v>
      </c>
      <c r="AC31" s="53">
        <v>0.97199999999999998</v>
      </c>
      <c r="AD31" s="47"/>
      <c r="AE31" s="46"/>
      <c r="AF31" s="8">
        <v>0.97199999999999998</v>
      </c>
    </row>
    <row r="32" spans="4:32" ht="13.15" customHeight="1" x14ac:dyDescent="0.25">
      <c r="E32" s="48" t="s">
        <v>329</v>
      </c>
      <c r="F32" s="47"/>
      <c r="G32" s="47"/>
      <c r="H32" s="47"/>
      <c r="I32" s="49"/>
      <c r="J32" s="81">
        <v>7.5</v>
      </c>
      <c r="K32" s="46"/>
      <c r="L32" s="81">
        <v>7.5</v>
      </c>
      <c r="M32" s="46"/>
      <c r="N32" s="81">
        <v>7.5</v>
      </c>
      <c r="O32" s="46"/>
      <c r="P32" s="81">
        <v>7.5</v>
      </c>
      <c r="Q32" s="47"/>
      <c r="R32" s="46"/>
      <c r="S32" s="81">
        <v>7.5</v>
      </c>
      <c r="T32" s="46"/>
      <c r="U32" s="81">
        <v>7.5</v>
      </c>
      <c r="V32" s="46"/>
      <c r="W32" s="81">
        <v>7.5</v>
      </c>
      <c r="X32" s="47"/>
      <c r="Y32" s="47"/>
      <c r="Z32" s="47"/>
      <c r="AA32" s="46"/>
      <c r="AB32" s="3">
        <v>7.5</v>
      </c>
      <c r="AC32" s="50">
        <v>7.5</v>
      </c>
      <c r="AD32" s="47"/>
      <c r="AE32" s="46"/>
      <c r="AF32" s="4">
        <v>7.5</v>
      </c>
    </row>
    <row r="33" spans="5:37" ht="13.15" customHeight="1" x14ac:dyDescent="0.25">
      <c r="E33" s="51" t="s">
        <v>331</v>
      </c>
      <c r="F33" s="47"/>
      <c r="G33" s="47"/>
      <c r="H33" s="47"/>
      <c r="I33" s="49"/>
      <c r="J33" s="82">
        <v>5.5</v>
      </c>
      <c r="K33" s="46"/>
      <c r="L33" s="82">
        <v>5.4</v>
      </c>
      <c r="M33" s="46"/>
      <c r="N33" s="82">
        <v>5.4</v>
      </c>
      <c r="O33" s="46"/>
      <c r="P33" s="82">
        <v>5.5</v>
      </c>
      <c r="Q33" s="47"/>
      <c r="R33" s="46"/>
      <c r="S33" s="82">
        <v>5.6</v>
      </c>
      <c r="T33" s="46"/>
      <c r="U33" s="82">
        <v>2.7</v>
      </c>
      <c r="V33" s="46"/>
      <c r="W33" s="82">
        <v>2.7</v>
      </c>
      <c r="X33" s="47"/>
      <c r="Y33" s="47"/>
      <c r="Z33" s="47"/>
      <c r="AA33" s="46"/>
      <c r="AB33" s="9">
        <v>2.7</v>
      </c>
      <c r="AC33" s="52">
        <v>2.7</v>
      </c>
      <c r="AD33" s="47"/>
      <c r="AE33" s="46"/>
      <c r="AF33" s="10">
        <v>2.7</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1.5</v>
      </c>
      <c r="K39" s="46"/>
      <c r="L39" s="81">
        <v>1.5</v>
      </c>
      <c r="M39" s="46"/>
      <c r="N39" s="81">
        <v>1.5</v>
      </c>
      <c r="O39" s="46"/>
      <c r="P39" s="81">
        <v>1.5</v>
      </c>
      <c r="Q39" s="47"/>
      <c r="R39" s="46"/>
      <c r="S39" s="81">
        <v>1.5</v>
      </c>
      <c r="T39" s="46"/>
      <c r="U39" s="81">
        <v>1.5</v>
      </c>
      <c r="V39" s="46"/>
      <c r="W39" s="81">
        <v>1.5</v>
      </c>
      <c r="X39" s="47"/>
      <c r="Y39" s="47"/>
      <c r="Z39" s="47"/>
      <c r="AA39" s="46"/>
      <c r="AB39" s="3">
        <v>1.5</v>
      </c>
      <c r="AC39" s="50">
        <v>1.5</v>
      </c>
      <c r="AD39" s="47"/>
      <c r="AE39" s="46"/>
      <c r="AF39" s="4">
        <v>1.5</v>
      </c>
    </row>
    <row r="40" spans="5:37" x14ac:dyDescent="0.25">
      <c r="E40" s="48" t="s">
        <v>346</v>
      </c>
      <c r="F40" s="47"/>
      <c r="G40" s="47"/>
      <c r="H40" s="47"/>
      <c r="I40" s="49"/>
      <c r="J40" s="81">
        <v>0.3</v>
      </c>
      <c r="K40" s="46"/>
      <c r="L40" s="81">
        <v>0.3</v>
      </c>
      <c r="M40" s="46"/>
      <c r="N40" s="81">
        <v>0.3</v>
      </c>
      <c r="O40" s="46"/>
      <c r="P40" s="81">
        <v>0.3</v>
      </c>
      <c r="Q40" s="47"/>
      <c r="R40" s="46"/>
      <c r="S40" s="81">
        <v>0.3</v>
      </c>
      <c r="T40" s="46"/>
      <c r="U40" s="81">
        <v>0.3</v>
      </c>
      <c r="V40" s="46"/>
      <c r="W40" s="81">
        <v>0.3</v>
      </c>
      <c r="X40" s="47"/>
      <c r="Y40" s="47"/>
      <c r="Z40" s="47"/>
      <c r="AA40" s="46"/>
      <c r="AB40" s="3">
        <v>0.3</v>
      </c>
      <c r="AC40" s="50">
        <v>0.3</v>
      </c>
      <c r="AD40" s="47"/>
      <c r="AE40" s="46"/>
      <c r="AF40" s="4">
        <v>0.3</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13.6</v>
      </c>
      <c r="K43" s="46"/>
      <c r="L43" s="81">
        <v>13.6</v>
      </c>
      <c r="M43" s="46"/>
      <c r="N43" s="81">
        <v>13.6</v>
      </c>
      <c r="O43" s="46"/>
      <c r="P43" s="81">
        <v>13.6</v>
      </c>
      <c r="Q43" s="47"/>
      <c r="R43" s="46"/>
      <c r="S43" s="81">
        <v>13.6</v>
      </c>
      <c r="T43" s="46"/>
      <c r="U43" s="81">
        <v>13.6</v>
      </c>
      <c r="V43" s="46"/>
      <c r="W43" s="81">
        <v>13.6</v>
      </c>
      <c r="X43" s="47"/>
      <c r="Y43" s="47"/>
      <c r="Z43" s="47"/>
      <c r="AA43" s="46"/>
      <c r="AB43" s="3">
        <v>13.6</v>
      </c>
      <c r="AC43" s="50">
        <v>13.6</v>
      </c>
      <c r="AD43" s="47"/>
      <c r="AE43" s="46"/>
      <c r="AF43" s="4">
        <v>13.6</v>
      </c>
    </row>
    <row r="44" spans="5:37" ht="20.100000000000001" customHeight="1" x14ac:dyDescent="0.25">
      <c r="E44" s="48" t="s">
        <v>310</v>
      </c>
      <c r="F44" s="47"/>
      <c r="G44" s="47"/>
      <c r="H44" s="47"/>
      <c r="I44" s="49"/>
      <c r="J44" s="81">
        <v>6.8</v>
      </c>
      <c r="K44" s="46"/>
      <c r="L44" s="81">
        <v>6.8</v>
      </c>
      <c r="M44" s="46"/>
      <c r="N44" s="81">
        <v>6.8</v>
      </c>
      <c r="O44" s="46"/>
      <c r="P44" s="81">
        <v>6.8</v>
      </c>
      <c r="Q44" s="47"/>
      <c r="R44" s="46"/>
      <c r="S44" s="81">
        <v>6.8</v>
      </c>
      <c r="T44" s="46"/>
      <c r="U44" s="81">
        <v>6.8</v>
      </c>
      <c r="V44" s="46"/>
      <c r="W44" s="81">
        <v>6.8</v>
      </c>
      <c r="X44" s="47"/>
      <c r="Y44" s="47"/>
      <c r="Z44" s="47"/>
      <c r="AA44" s="46"/>
      <c r="AB44" s="3">
        <v>6.8</v>
      </c>
      <c r="AC44" s="50">
        <v>6.8</v>
      </c>
      <c r="AD44" s="47"/>
      <c r="AE44" s="46"/>
      <c r="AF44" s="4">
        <v>6.8</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Ac//L9yg4fT17kiFbRQvb0NRhEgSsWIx7jeMEw8sfsM6EIy4Yabz8d7BFVqc5WsStRZIvXu08h61NUEVOvlz9g==" saltValue="stXTX32A+k7j0Jwnc3cyz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DFAA706F-F962-41D9-9FEE-AE2461F56CC3}"/>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ETON - Eton (33/11kV)</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AJ53"/>
  <sheetViews>
    <sheetView showGridLines="0" topLeftCell="A47" zoomScale="160" zoomScaleNormal="160" workbookViewId="0">
      <selection activeCell="E50" sqref="E50"/>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1082</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1083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982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1084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6.6</v>
      </c>
      <c r="K26" s="46"/>
      <c r="L26" s="81">
        <v>6.6</v>
      </c>
      <c r="M26" s="46"/>
      <c r="N26" s="81">
        <v>6.6</v>
      </c>
      <c r="O26" s="46"/>
      <c r="P26" s="81">
        <v>6.6</v>
      </c>
      <c r="Q26" s="47"/>
      <c r="R26" s="46"/>
      <c r="S26" s="81">
        <v>6.6</v>
      </c>
      <c r="T26" s="46"/>
      <c r="U26" s="81">
        <v>6.6</v>
      </c>
      <c r="V26" s="46"/>
      <c r="W26" s="81">
        <v>6.6</v>
      </c>
      <c r="X26" s="47"/>
      <c r="Y26" s="47"/>
      <c r="Z26" s="47"/>
      <c r="AA26" s="46"/>
      <c r="AB26" s="3">
        <v>6.6</v>
      </c>
      <c r="AC26" s="50">
        <v>6.6</v>
      </c>
      <c r="AD26" s="47"/>
      <c r="AE26" s="46"/>
      <c r="AF26" s="4">
        <v>6.6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v>
      </c>
      <c r="K28" s="46"/>
      <c r="L28" s="81">
        <v>1</v>
      </c>
      <c r="M28" s="46"/>
      <c r="N28" s="81">
        <v>1</v>
      </c>
      <c r="O28" s="46"/>
      <c r="P28" s="81">
        <v>1</v>
      </c>
      <c r="Q28" s="47"/>
      <c r="R28" s="46"/>
      <c r="S28" s="81">
        <v>1</v>
      </c>
      <c r="T28" s="46"/>
      <c r="U28" s="81">
        <v>1</v>
      </c>
      <c r="V28" s="46"/>
      <c r="W28" s="81">
        <v>1</v>
      </c>
      <c r="X28" s="47"/>
      <c r="Y28" s="47"/>
      <c r="Z28" s="47"/>
      <c r="AA28" s="46"/>
      <c r="AB28" s="3">
        <v>1</v>
      </c>
      <c r="AC28" s="50">
        <v>1</v>
      </c>
      <c r="AD28" s="47"/>
      <c r="AE28" s="46"/>
      <c r="AF28" s="4">
        <v>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0.84799999999999998</v>
      </c>
      <c r="K31" s="46"/>
      <c r="L31" s="83">
        <v>0.84799999999999998</v>
      </c>
      <c r="M31" s="46"/>
      <c r="N31" s="83">
        <v>0.84799999999999998</v>
      </c>
      <c r="O31" s="46"/>
      <c r="P31" s="83">
        <v>0.84799999999999998</v>
      </c>
      <c r="Q31" s="47"/>
      <c r="R31" s="46"/>
      <c r="S31" s="83">
        <v>0.84799999999999998</v>
      </c>
      <c r="T31" s="46"/>
      <c r="U31" s="83">
        <v>0.84799999999999998</v>
      </c>
      <c r="V31" s="46"/>
      <c r="W31" s="83">
        <v>0.84799999999999998</v>
      </c>
      <c r="X31" s="47"/>
      <c r="Y31" s="47"/>
      <c r="Z31" s="47"/>
      <c r="AA31" s="46"/>
      <c r="AB31" s="7">
        <v>0.84799999999999998</v>
      </c>
      <c r="AC31" s="53">
        <v>0.84799999999999998</v>
      </c>
      <c r="AD31" s="47"/>
      <c r="AE31" s="46"/>
      <c r="AF31" s="8">
        <v>0.84799999999999998</v>
      </c>
    </row>
    <row r="32" spans="4:32" ht="13.15" customHeight="1" x14ac:dyDescent="0.25">
      <c r="E32" s="48" t="s">
        <v>329</v>
      </c>
      <c r="F32" s="47"/>
      <c r="G32" s="47"/>
      <c r="H32" s="47"/>
      <c r="I32" s="49"/>
      <c r="J32" s="81">
        <v>1.1000000000000001</v>
      </c>
      <c r="K32" s="46"/>
      <c r="L32" s="81">
        <v>1.1000000000000001</v>
      </c>
      <c r="M32" s="46"/>
      <c r="N32" s="81">
        <v>1.1000000000000001</v>
      </c>
      <c r="O32" s="46"/>
      <c r="P32" s="81">
        <v>1.1000000000000001</v>
      </c>
      <c r="Q32" s="47"/>
      <c r="R32" s="46"/>
      <c r="S32" s="81">
        <v>1.1000000000000001</v>
      </c>
      <c r="T32" s="46"/>
      <c r="U32" s="81">
        <v>1.2</v>
      </c>
      <c r="V32" s="46"/>
      <c r="W32" s="81">
        <v>1.2</v>
      </c>
      <c r="X32" s="47"/>
      <c r="Y32" s="47"/>
      <c r="Z32" s="47"/>
      <c r="AA32" s="46"/>
      <c r="AB32" s="3">
        <v>1.2</v>
      </c>
      <c r="AC32" s="50">
        <v>1.2</v>
      </c>
      <c r="AD32" s="47"/>
      <c r="AE32" s="46"/>
      <c r="AF32" s="4">
        <v>1.2</v>
      </c>
    </row>
    <row r="33" spans="5:32" ht="13.15" customHeight="1" x14ac:dyDescent="0.25">
      <c r="E33" s="51" t="s">
        <v>331</v>
      </c>
      <c r="F33" s="47"/>
      <c r="G33" s="47"/>
      <c r="H33" s="47"/>
      <c r="I33" s="49"/>
      <c r="J33" s="82">
        <v>0.9</v>
      </c>
      <c r="K33" s="46"/>
      <c r="L33" s="82">
        <v>0.9</v>
      </c>
      <c r="M33" s="46"/>
      <c r="N33" s="82">
        <v>0.9</v>
      </c>
      <c r="O33" s="46"/>
      <c r="P33" s="82">
        <v>0.9</v>
      </c>
      <c r="Q33" s="47"/>
      <c r="R33" s="46"/>
      <c r="S33" s="82">
        <v>0.9</v>
      </c>
      <c r="T33" s="46"/>
      <c r="U33" s="82">
        <v>0.9</v>
      </c>
      <c r="V33" s="46"/>
      <c r="W33" s="82">
        <v>0.9</v>
      </c>
      <c r="X33" s="47"/>
      <c r="Y33" s="47"/>
      <c r="Z33" s="47"/>
      <c r="AA33" s="46"/>
      <c r="AB33" s="9">
        <v>0.9</v>
      </c>
      <c r="AC33" s="52">
        <v>0.9</v>
      </c>
      <c r="AD33" s="47"/>
      <c r="AE33" s="46"/>
      <c r="AF33" s="10">
        <v>0.9</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1085</v>
      </c>
      <c r="K35" s="46"/>
      <c r="L35" s="80" t="s">
        <v>1085</v>
      </c>
      <c r="M35" s="46"/>
      <c r="N35" s="80" t="s">
        <v>1085</v>
      </c>
      <c r="O35" s="46"/>
      <c r="P35" s="80" t="s">
        <v>1085</v>
      </c>
      <c r="Q35" s="47"/>
      <c r="R35" s="46"/>
      <c r="S35" s="80" t="s">
        <v>1085</v>
      </c>
      <c r="T35" s="46"/>
      <c r="U35" s="80" t="s">
        <v>1085</v>
      </c>
      <c r="V35" s="46"/>
      <c r="W35" s="80" t="s">
        <v>1085</v>
      </c>
      <c r="X35" s="47"/>
      <c r="Y35" s="47"/>
      <c r="Z35" s="47"/>
      <c r="AA35" s="46"/>
      <c r="AB35" s="5" t="s">
        <v>1085</v>
      </c>
      <c r="AC35" s="45" t="s">
        <v>1085</v>
      </c>
      <c r="AD35" s="47"/>
      <c r="AE35" s="46"/>
      <c r="AF35" s="6" t="s">
        <v>1085</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5</v>
      </c>
      <c r="K43" s="46"/>
      <c r="L43" s="81">
        <v>5</v>
      </c>
      <c r="M43" s="46"/>
      <c r="N43" s="81">
        <v>5</v>
      </c>
      <c r="O43" s="46"/>
      <c r="P43" s="81">
        <v>5</v>
      </c>
      <c r="Q43" s="47"/>
      <c r="R43" s="46"/>
      <c r="S43" s="81">
        <v>5</v>
      </c>
      <c r="T43" s="46"/>
      <c r="U43" s="81">
        <v>5</v>
      </c>
      <c r="V43" s="46"/>
      <c r="W43" s="81">
        <v>5</v>
      </c>
      <c r="X43" s="47"/>
      <c r="Y43" s="47"/>
      <c r="Z43" s="47"/>
      <c r="AA43" s="46"/>
      <c r="AB43" s="3">
        <v>5</v>
      </c>
      <c r="AC43" s="50">
        <v>5</v>
      </c>
      <c r="AD43" s="47"/>
      <c r="AE43" s="46"/>
      <c r="AF43" s="4">
        <v>5</v>
      </c>
    </row>
    <row r="44" spans="5:32" ht="20.100000000000001" customHeight="1" x14ac:dyDescent="0.25">
      <c r="E44" s="48" t="s">
        <v>310</v>
      </c>
      <c r="F44" s="47"/>
      <c r="G44" s="47"/>
      <c r="H44" s="47"/>
      <c r="I44" s="49"/>
      <c r="J44" s="81">
        <v>1</v>
      </c>
      <c r="K44" s="46"/>
      <c r="L44" s="81">
        <v>1</v>
      </c>
      <c r="M44" s="46"/>
      <c r="N44" s="81">
        <v>1</v>
      </c>
      <c r="O44" s="46"/>
      <c r="P44" s="81">
        <v>1</v>
      </c>
      <c r="Q44" s="47"/>
      <c r="R44" s="46"/>
      <c r="S44" s="81">
        <v>1</v>
      </c>
      <c r="T44" s="46"/>
      <c r="U44" s="81">
        <v>1</v>
      </c>
      <c r="V44" s="46"/>
      <c r="W44" s="81">
        <v>1</v>
      </c>
      <c r="X44" s="47"/>
      <c r="Y44" s="47"/>
      <c r="Z44" s="47"/>
      <c r="AA44" s="46"/>
      <c r="AB44" s="3">
        <v>1</v>
      </c>
      <c r="AC44" s="50">
        <v>1</v>
      </c>
      <c r="AD44" s="47"/>
      <c r="AE44" s="46"/>
      <c r="AF44" s="4">
        <v>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cjLHAbW7fRo+aE7wSdS3odnae5s6Zu9uceCGggctqXKJV1tHotZBceDmzQqxm6cOE9TKk4efazY+HZ0V9Rhhw==" saltValue="7RWEh6podiwfS0WEj5/eg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01072744-BEC1-4345-8665-45C5B4362C1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EUDA - Eungella Dam (66/11kV)</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AJ53"/>
  <sheetViews>
    <sheetView showGridLines="0" topLeftCell="A26" workbookViewId="0">
      <selection activeCell="AS48" sqref="AS48"/>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1086</v>
      </c>
      <c r="J3" s="69"/>
      <c r="K3" s="69"/>
      <c r="L3" s="69"/>
      <c r="M3" s="69"/>
      <c r="N3" s="69"/>
      <c r="O3" s="69"/>
      <c r="P3" s="69"/>
      <c r="Q3" s="69"/>
      <c r="R3" s="69"/>
      <c r="S3" s="69"/>
      <c r="V3" s="71" t="s">
        <v>645</v>
      </c>
      <c r="W3" s="69"/>
      <c r="Y3" s="72" t="s">
        <v>697</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1087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1088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1089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9.4</v>
      </c>
      <c r="K26" s="46"/>
      <c r="L26" s="81">
        <v>9.4</v>
      </c>
      <c r="M26" s="46"/>
      <c r="N26" s="81">
        <v>9.4</v>
      </c>
      <c r="O26" s="46"/>
      <c r="P26" s="81">
        <v>9.4</v>
      </c>
      <c r="Q26" s="47"/>
      <c r="R26" s="46"/>
      <c r="S26" s="81">
        <v>9.4</v>
      </c>
      <c r="T26" s="46"/>
      <c r="U26" s="81">
        <v>9.4</v>
      </c>
      <c r="V26" s="46"/>
      <c r="W26" s="81">
        <v>9.4</v>
      </c>
      <c r="X26" s="47"/>
      <c r="Y26" s="47"/>
      <c r="Z26" s="47"/>
      <c r="AA26" s="46"/>
      <c r="AB26" s="3">
        <v>9.4</v>
      </c>
      <c r="AC26" s="50">
        <v>9.4</v>
      </c>
      <c r="AD26" s="47"/>
      <c r="AE26" s="46"/>
      <c r="AF26" s="4">
        <v>9.4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v>
      </c>
      <c r="K28" s="46"/>
      <c r="L28" s="81">
        <v>1.5</v>
      </c>
      <c r="M28" s="46"/>
      <c r="N28" s="81">
        <v>1.5</v>
      </c>
      <c r="O28" s="46"/>
      <c r="P28" s="81">
        <v>1.5</v>
      </c>
      <c r="Q28" s="47"/>
      <c r="R28" s="46"/>
      <c r="S28" s="81">
        <v>1.5</v>
      </c>
      <c r="T28" s="46"/>
      <c r="U28" s="81">
        <v>1.6</v>
      </c>
      <c r="V28" s="46"/>
      <c r="W28" s="81">
        <v>1.5</v>
      </c>
      <c r="X28" s="47"/>
      <c r="Y28" s="47"/>
      <c r="Z28" s="47"/>
      <c r="AA28" s="46"/>
      <c r="AB28" s="3">
        <v>1.5</v>
      </c>
      <c r="AC28" s="50">
        <v>1.5</v>
      </c>
      <c r="AD28" s="47"/>
      <c r="AE28" s="46"/>
      <c r="AF28" s="4">
        <v>1.5</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v>
      </c>
      <c r="K31" s="46"/>
      <c r="L31" s="83">
        <v>0.98</v>
      </c>
      <c r="M31" s="46"/>
      <c r="N31" s="83">
        <v>0.98</v>
      </c>
      <c r="O31" s="46"/>
      <c r="P31" s="83">
        <v>0.98</v>
      </c>
      <c r="Q31" s="47"/>
      <c r="R31" s="46"/>
      <c r="S31" s="83">
        <v>0.98</v>
      </c>
      <c r="T31" s="46"/>
      <c r="U31" s="83">
        <v>0.997</v>
      </c>
      <c r="V31" s="46"/>
      <c r="W31" s="83">
        <v>0.997</v>
      </c>
      <c r="X31" s="47"/>
      <c r="Y31" s="47"/>
      <c r="Z31" s="47"/>
      <c r="AA31" s="46"/>
      <c r="AB31" s="7">
        <v>0.997</v>
      </c>
      <c r="AC31" s="53">
        <v>0.997</v>
      </c>
      <c r="AD31" s="47"/>
      <c r="AE31" s="46"/>
      <c r="AF31" s="8">
        <v>0.997</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1.4</v>
      </c>
      <c r="K33" s="46"/>
      <c r="L33" s="82">
        <v>1.4</v>
      </c>
      <c r="M33" s="46"/>
      <c r="N33" s="82">
        <v>1.4</v>
      </c>
      <c r="O33" s="46"/>
      <c r="P33" s="82">
        <v>1.4</v>
      </c>
      <c r="Q33" s="47"/>
      <c r="R33" s="46"/>
      <c r="S33" s="82">
        <v>1.4</v>
      </c>
      <c r="T33" s="46"/>
      <c r="U33" s="82">
        <v>1.5</v>
      </c>
      <c r="V33" s="46"/>
      <c r="W33" s="82">
        <v>1.5</v>
      </c>
      <c r="X33" s="47"/>
      <c r="Y33" s="47"/>
      <c r="Z33" s="47"/>
      <c r="AA33" s="46"/>
      <c r="AB33" s="9">
        <v>1.4</v>
      </c>
      <c r="AC33" s="52">
        <v>1.4</v>
      </c>
      <c r="AD33" s="47"/>
      <c r="AE33" s="46"/>
      <c r="AF33" s="10">
        <v>1.4</v>
      </c>
    </row>
    <row r="34" spans="5:32"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1090</v>
      </c>
      <c r="K35" s="46"/>
      <c r="L35" s="80" t="s">
        <v>1090</v>
      </c>
      <c r="M35" s="46"/>
      <c r="N35" s="80" t="s">
        <v>1090</v>
      </c>
      <c r="O35" s="46"/>
      <c r="P35" s="80" t="s">
        <v>1090</v>
      </c>
      <c r="Q35" s="47"/>
      <c r="R35" s="46"/>
      <c r="S35" s="80" t="s">
        <v>1090</v>
      </c>
      <c r="T35" s="46"/>
      <c r="U35" s="80" t="s">
        <v>1090</v>
      </c>
      <c r="V35" s="46"/>
      <c r="W35" s="80" t="s">
        <v>1090</v>
      </c>
      <c r="X35" s="47"/>
      <c r="Y35" s="47"/>
      <c r="Z35" s="47"/>
      <c r="AA35" s="46"/>
      <c r="AB35" s="5" t="s">
        <v>1090</v>
      </c>
      <c r="AC35" s="45" t="s">
        <v>1090</v>
      </c>
      <c r="AD35" s="47"/>
      <c r="AE35" s="46"/>
      <c r="AF35" s="6" t="s">
        <v>1090</v>
      </c>
    </row>
    <row r="36" spans="5:32" ht="13.15" customHeight="1" x14ac:dyDescent="0.25">
      <c r="E36" s="48" t="s">
        <v>337</v>
      </c>
      <c r="F36" s="47"/>
      <c r="G36" s="47"/>
      <c r="H36" s="47"/>
      <c r="I36" s="49"/>
      <c r="J36" s="81">
        <v>1.4</v>
      </c>
      <c r="K36" s="46"/>
      <c r="L36" s="81">
        <v>1.4</v>
      </c>
      <c r="M36" s="46"/>
      <c r="N36" s="81">
        <v>1.4</v>
      </c>
      <c r="O36" s="46"/>
      <c r="P36" s="81">
        <v>1.4</v>
      </c>
      <c r="Q36" s="47"/>
      <c r="R36" s="46"/>
      <c r="S36" s="81">
        <v>1.4</v>
      </c>
      <c r="T36" s="46"/>
      <c r="U36" s="81">
        <v>1.5</v>
      </c>
      <c r="V36" s="46"/>
      <c r="W36" s="81">
        <v>1.5</v>
      </c>
      <c r="X36" s="47"/>
      <c r="Y36" s="47"/>
      <c r="Z36" s="47"/>
      <c r="AA36" s="46"/>
      <c r="AB36" s="3">
        <v>1.4</v>
      </c>
      <c r="AC36" s="50">
        <v>1.4</v>
      </c>
      <c r="AD36" s="47"/>
      <c r="AE36" s="46"/>
      <c r="AF36" s="4">
        <v>1.4</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2.5</v>
      </c>
      <c r="K39" s="46"/>
      <c r="L39" s="81">
        <v>2.5</v>
      </c>
      <c r="M39" s="46"/>
      <c r="N39" s="81">
        <v>2.5</v>
      </c>
      <c r="O39" s="46"/>
      <c r="P39" s="81">
        <v>2.5</v>
      </c>
      <c r="Q39" s="47"/>
      <c r="R39" s="46"/>
      <c r="S39" s="81">
        <v>2.5</v>
      </c>
      <c r="T39" s="46"/>
      <c r="U39" s="81">
        <v>2.5</v>
      </c>
      <c r="V39" s="46"/>
      <c r="W39" s="81">
        <v>2.5</v>
      </c>
      <c r="X39" s="47"/>
      <c r="Y39" s="47"/>
      <c r="Z39" s="47"/>
      <c r="AA39" s="46"/>
      <c r="AB39" s="3">
        <v>2.5</v>
      </c>
      <c r="AC39" s="50">
        <v>2.5</v>
      </c>
      <c r="AD39" s="47"/>
      <c r="AE39" s="46"/>
      <c r="AF39" s="4">
        <v>2.5</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1.29999995231628</v>
      </c>
      <c r="K42" s="46"/>
      <c r="L42" s="81">
        <v>1.29999995231628</v>
      </c>
      <c r="M42" s="46"/>
      <c r="N42" s="81">
        <v>1.29999995231628</v>
      </c>
      <c r="O42" s="46"/>
      <c r="P42" s="81">
        <v>1.29999995231628</v>
      </c>
      <c r="Q42" s="47"/>
      <c r="R42" s="46"/>
      <c r="S42" s="81">
        <v>1.29999995231628</v>
      </c>
      <c r="T42" s="46"/>
      <c r="U42" s="81">
        <v>1.29999995231628</v>
      </c>
      <c r="V42" s="46"/>
      <c r="W42" s="81">
        <v>1.29999995231628</v>
      </c>
      <c r="X42" s="47"/>
      <c r="Y42" s="47"/>
      <c r="Z42" s="47"/>
      <c r="AA42" s="46"/>
      <c r="AB42" s="3">
        <v>1.29999995231628</v>
      </c>
      <c r="AC42" s="50">
        <v>1.29999995231628</v>
      </c>
      <c r="AD42" s="47"/>
      <c r="AE42" s="46"/>
      <c r="AF42" s="4">
        <v>1.29999995231628</v>
      </c>
    </row>
    <row r="43" spans="5:32" ht="20.100000000000001" customHeight="1" x14ac:dyDescent="0.25">
      <c r="E43" s="48" t="s">
        <v>352</v>
      </c>
      <c r="F43" s="47"/>
      <c r="G43" s="47"/>
      <c r="H43" s="47"/>
      <c r="I43" s="49"/>
      <c r="J43" s="81">
        <v>6.3</v>
      </c>
      <c r="K43" s="46"/>
      <c r="L43" s="81">
        <v>6.3</v>
      </c>
      <c r="M43" s="46"/>
      <c r="N43" s="81">
        <v>6.3</v>
      </c>
      <c r="O43" s="46"/>
      <c r="P43" s="81">
        <v>6.3</v>
      </c>
      <c r="Q43" s="47"/>
      <c r="R43" s="46"/>
      <c r="S43" s="81">
        <v>6.3</v>
      </c>
      <c r="T43" s="46"/>
      <c r="U43" s="81">
        <v>6.3</v>
      </c>
      <c r="V43" s="46"/>
      <c r="W43" s="81">
        <v>6.3</v>
      </c>
      <c r="X43" s="47"/>
      <c r="Y43" s="47"/>
      <c r="Z43" s="47"/>
      <c r="AA43" s="46"/>
      <c r="AB43" s="3">
        <v>6.3</v>
      </c>
      <c r="AC43" s="50">
        <v>6.3</v>
      </c>
      <c r="AD43" s="47"/>
      <c r="AE43" s="46"/>
      <c r="AF43" s="4">
        <v>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TSimUuk6mFTebLCOp6wuv/mYKPfIwIWHKKH2tqy0qieyBKEjVdw3wNH7ZA4gnnPTmkf4nGuBpc1ChX2RwfwLQ==" saltValue="qHMj3k/IOkBsfAwEtB6aR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0729330-B57F-4EF2-9E6D-C18090F2C08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EVEL - Evelyn (66/22kV)</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AK53"/>
  <sheetViews>
    <sheetView showGridLines="0" topLeftCell="A26" zoomScale="115" zoomScaleNormal="115" workbookViewId="0">
      <selection activeCell="AK43" sqref="AK43: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1091</v>
      </c>
      <c r="J3" s="69"/>
      <c r="K3" s="69"/>
      <c r="L3" s="69"/>
      <c r="M3" s="69"/>
      <c r="N3" s="69"/>
      <c r="O3" s="69"/>
      <c r="P3" s="69"/>
      <c r="Q3" s="69"/>
      <c r="R3" s="69"/>
      <c r="S3" s="69"/>
      <c r="V3" s="71" t="s">
        <v>645</v>
      </c>
      <c r="W3" s="69"/>
      <c r="Y3" s="72" t="s">
        <v>690</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1092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1093</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1094</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1095</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11</v>
      </c>
      <c r="K26" s="46"/>
      <c r="L26" s="81">
        <v>11</v>
      </c>
      <c r="M26" s="46"/>
      <c r="N26" s="81">
        <v>11</v>
      </c>
      <c r="O26" s="46"/>
      <c r="P26" s="81">
        <v>11</v>
      </c>
      <c r="Q26" s="47"/>
      <c r="R26" s="46"/>
      <c r="S26" s="81">
        <v>11</v>
      </c>
      <c r="T26" s="46"/>
      <c r="U26" s="81">
        <v>11</v>
      </c>
      <c r="V26" s="46"/>
      <c r="W26" s="81">
        <v>11</v>
      </c>
      <c r="X26" s="47"/>
      <c r="Y26" s="47"/>
      <c r="Z26" s="47"/>
      <c r="AA26" s="46"/>
      <c r="AB26" s="3">
        <v>11</v>
      </c>
      <c r="AC26" s="50">
        <v>11</v>
      </c>
      <c r="AD26" s="47"/>
      <c r="AE26" s="46"/>
      <c r="AF26" s="4">
        <v>11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4.7</v>
      </c>
      <c r="K28" s="46"/>
      <c r="L28" s="81">
        <v>4.5999999999999996</v>
      </c>
      <c r="M28" s="46"/>
      <c r="N28" s="81">
        <v>4.5999999999999996</v>
      </c>
      <c r="O28" s="46"/>
      <c r="P28" s="81">
        <v>4.7</v>
      </c>
      <c r="Q28" s="47"/>
      <c r="R28" s="46"/>
      <c r="S28" s="81">
        <v>4.7</v>
      </c>
      <c r="T28" s="46"/>
      <c r="U28" s="81">
        <v>4.0999999999999996</v>
      </c>
      <c r="V28" s="46"/>
      <c r="W28" s="81">
        <v>4.0999999999999996</v>
      </c>
      <c r="X28" s="47"/>
      <c r="Y28" s="47"/>
      <c r="Z28" s="47"/>
      <c r="AA28" s="46"/>
      <c r="AB28" s="3">
        <v>4.0999999999999996</v>
      </c>
      <c r="AC28" s="50">
        <v>4.0999999999999996</v>
      </c>
      <c r="AD28" s="47"/>
      <c r="AE28" s="46"/>
      <c r="AF28" s="4">
        <v>4.2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0.99099999999999999</v>
      </c>
      <c r="K31" s="46"/>
      <c r="L31" s="83">
        <v>0.99099999999999999</v>
      </c>
      <c r="M31" s="46"/>
      <c r="N31" s="83">
        <v>0.99099999999999999</v>
      </c>
      <c r="O31" s="46"/>
      <c r="P31" s="83">
        <v>0.99099999999999999</v>
      </c>
      <c r="Q31" s="47"/>
      <c r="R31" s="46"/>
      <c r="S31" s="83">
        <v>0.99099999999999999</v>
      </c>
      <c r="T31" s="46"/>
      <c r="U31" s="83">
        <v>0.99199999999999999</v>
      </c>
      <c r="V31" s="46"/>
      <c r="W31" s="83">
        <v>0.99199999999999999</v>
      </c>
      <c r="X31" s="47"/>
      <c r="Y31" s="47"/>
      <c r="Z31" s="47"/>
      <c r="AA31" s="46"/>
      <c r="AB31" s="7">
        <v>0.99199999999999999</v>
      </c>
      <c r="AC31" s="53">
        <v>0.99199999999999999</v>
      </c>
      <c r="AD31" s="47"/>
      <c r="AE31" s="46"/>
      <c r="AF31" s="8">
        <v>0.99199999999999999</v>
      </c>
    </row>
    <row r="32" spans="4:32" ht="13.15" customHeight="1" x14ac:dyDescent="0.25">
      <c r="E32" s="48" t="s">
        <v>329</v>
      </c>
      <c r="F32" s="47"/>
      <c r="G32" s="47"/>
      <c r="H32" s="47"/>
      <c r="I32" s="49"/>
      <c r="J32" s="81">
        <v>6</v>
      </c>
      <c r="K32" s="46"/>
      <c r="L32" s="81">
        <v>6</v>
      </c>
      <c r="M32" s="46"/>
      <c r="N32" s="81">
        <v>6</v>
      </c>
      <c r="O32" s="46"/>
      <c r="P32" s="81">
        <v>6</v>
      </c>
      <c r="Q32" s="47"/>
      <c r="R32" s="46"/>
      <c r="S32" s="81">
        <v>6</v>
      </c>
      <c r="T32" s="46"/>
      <c r="U32" s="81">
        <v>6</v>
      </c>
      <c r="V32" s="46"/>
      <c r="W32" s="81">
        <v>6</v>
      </c>
      <c r="X32" s="47"/>
      <c r="Y32" s="47"/>
      <c r="Z32" s="47"/>
      <c r="AA32" s="46"/>
      <c r="AB32" s="3">
        <v>6</v>
      </c>
      <c r="AC32" s="50">
        <v>6</v>
      </c>
      <c r="AD32" s="47"/>
      <c r="AE32" s="46"/>
      <c r="AF32" s="4">
        <v>6</v>
      </c>
    </row>
    <row r="33" spans="5:37" ht="13.15" customHeight="1" x14ac:dyDescent="0.25">
      <c r="E33" s="51" t="s">
        <v>331</v>
      </c>
      <c r="F33" s="47"/>
      <c r="G33" s="47"/>
      <c r="H33" s="47"/>
      <c r="I33" s="49"/>
      <c r="J33" s="82">
        <v>4.5</v>
      </c>
      <c r="K33" s="46"/>
      <c r="L33" s="82">
        <v>4.5</v>
      </c>
      <c r="M33" s="46"/>
      <c r="N33" s="82">
        <v>4.5</v>
      </c>
      <c r="O33" s="46"/>
      <c r="P33" s="82">
        <v>4.5</v>
      </c>
      <c r="Q33" s="47"/>
      <c r="R33" s="46"/>
      <c r="S33" s="82">
        <v>4.5999999999999996</v>
      </c>
      <c r="T33" s="46"/>
      <c r="U33" s="82">
        <v>3.8</v>
      </c>
      <c r="V33" s="46"/>
      <c r="W33" s="82">
        <v>3.8</v>
      </c>
      <c r="X33" s="47"/>
      <c r="Y33" s="47"/>
      <c r="Z33" s="47"/>
      <c r="AA33" s="46"/>
      <c r="AB33" s="9">
        <v>3.8</v>
      </c>
      <c r="AC33" s="52">
        <v>3.8</v>
      </c>
      <c r="AD33" s="47"/>
      <c r="AE33" s="46"/>
      <c r="AF33" s="10">
        <v>3.8</v>
      </c>
    </row>
    <row r="34" spans="5:37" ht="20.25" customHeight="1" x14ac:dyDescent="0.25">
      <c r="E34" s="48" t="s">
        <v>662</v>
      </c>
      <c r="F34" s="47"/>
      <c r="G34" s="47"/>
      <c r="H34" s="47"/>
      <c r="I34" s="49"/>
      <c r="J34" s="80">
        <v>0.2</v>
      </c>
      <c r="K34" s="46"/>
      <c r="L34" s="80">
        <v>0.2</v>
      </c>
      <c r="M34" s="46"/>
      <c r="N34" s="80">
        <v>0.2</v>
      </c>
      <c r="O34" s="46"/>
      <c r="P34" s="80">
        <v>0.2</v>
      </c>
      <c r="Q34" s="47"/>
      <c r="R34" s="46"/>
      <c r="S34" s="80">
        <v>0.2</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864</v>
      </c>
      <c r="K35" s="46"/>
      <c r="L35" s="80" t="s">
        <v>864</v>
      </c>
      <c r="M35" s="46"/>
      <c r="N35" s="80" t="s">
        <v>864</v>
      </c>
      <c r="O35" s="46"/>
      <c r="P35" s="80" t="s">
        <v>864</v>
      </c>
      <c r="Q35" s="47"/>
      <c r="R35" s="46"/>
      <c r="S35" s="80" t="s">
        <v>864</v>
      </c>
      <c r="T35" s="46"/>
      <c r="U35" s="80" t="s">
        <v>864</v>
      </c>
      <c r="V35" s="46"/>
      <c r="W35" s="80" t="s">
        <v>864</v>
      </c>
      <c r="X35" s="47"/>
      <c r="Y35" s="47"/>
      <c r="Z35" s="47"/>
      <c r="AA35" s="46"/>
      <c r="AB35" s="5" t="s">
        <v>864</v>
      </c>
      <c r="AC35" s="45" t="s">
        <v>864</v>
      </c>
      <c r="AD35" s="47"/>
      <c r="AE35" s="46"/>
      <c r="AF35" s="6" t="s">
        <v>864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2</v>
      </c>
      <c r="K39" s="46"/>
      <c r="L39" s="81">
        <v>2</v>
      </c>
      <c r="M39" s="46"/>
      <c r="N39" s="81">
        <v>2</v>
      </c>
      <c r="O39" s="46"/>
      <c r="P39" s="81">
        <v>2</v>
      </c>
      <c r="Q39" s="47"/>
      <c r="R39" s="46"/>
      <c r="S39" s="81">
        <v>2</v>
      </c>
      <c r="T39" s="46"/>
      <c r="U39" s="81">
        <v>2</v>
      </c>
      <c r="V39" s="46"/>
      <c r="W39" s="81">
        <v>2</v>
      </c>
      <c r="X39" s="47"/>
      <c r="Y39" s="47"/>
      <c r="Z39" s="47"/>
      <c r="AA39" s="46"/>
      <c r="AB39" s="3">
        <v>2</v>
      </c>
      <c r="AC39" s="50">
        <v>2</v>
      </c>
      <c r="AD39" s="47"/>
      <c r="AE39" s="46"/>
      <c r="AF39" s="4">
        <v>2</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10</v>
      </c>
      <c r="K43" s="46"/>
      <c r="L43" s="81">
        <v>10</v>
      </c>
      <c r="M43" s="46"/>
      <c r="N43" s="81">
        <v>10</v>
      </c>
      <c r="O43" s="46"/>
      <c r="P43" s="81">
        <v>10</v>
      </c>
      <c r="Q43" s="47"/>
      <c r="R43" s="46"/>
      <c r="S43" s="81">
        <v>10</v>
      </c>
      <c r="T43" s="46"/>
      <c r="U43" s="81">
        <v>10</v>
      </c>
      <c r="V43" s="46"/>
      <c r="W43" s="81">
        <v>10</v>
      </c>
      <c r="X43" s="47"/>
      <c r="Y43" s="47"/>
      <c r="Z43" s="47"/>
      <c r="AA43" s="46"/>
      <c r="AB43" s="3">
        <v>10</v>
      </c>
      <c r="AC43" s="50">
        <v>10</v>
      </c>
      <c r="AD43" s="47"/>
      <c r="AE43" s="46"/>
      <c r="AF43" s="4">
        <v>10</v>
      </c>
    </row>
    <row r="44" spans="5:37"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xul2w3sRI/Bu4FVHtYKUKn/Qx8XLQbDrPYPZS8/0LF8X/f7qLUkTeYjsKm0D76GWkKRn2HSRobiuhOL75URZNg==" saltValue="5tZbJcR4HiqEtRohaOY8Y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107CF5E4-5167-429B-B95A-03C71D11E9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FARL - Farleigh (33/11kV)</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53"/>
  <sheetViews>
    <sheetView showGridLines="0" topLeftCell="A28" zoomScale="160" zoomScaleNormal="160" workbookViewId="0">
      <selection activeCell="AK44" sqref="AK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683</v>
      </c>
      <c r="J3" s="69"/>
      <c r="K3" s="69"/>
      <c r="L3" s="69"/>
      <c r="M3" s="69"/>
      <c r="N3" s="69"/>
      <c r="O3" s="69"/>
      <c r="P3" s="69"/>
      <c r="Q3" s="69"/>
      <c r="R3" s="69"/>
      <c r="S3" s="69"/>
      <c r="V3" s="71" t="s">
        <v>645</v>
      </c>
      <c r="W3" s="69"/>
      <c r="Y3" s="72" t="s">
        <v>684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685</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686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687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70</v>
      </c>
      <c r="K26" s="46"/>
      <c r="L26" s="81">
        <v>70</v>
      </c>
      <c r="M26" s="46"/>
      <c r="N26" s="81">
        <v>70</v>
      </c>
      <c r="O26" s="46"/>
      <c r="P26" s="81">
        <v>70</v>
      </c>
      <c r="Q26" s="47"/>
      <c r="R26" s="46"/>
      <c r="S26" s="81">
        <v>70</v>
      </c>
      <c r="T26" s="46"/>
      <c r="U26" s="81">
        <v>73.5</v>
      </c>
      <c r="V26" s="46"/>
      <c r="W26" s="81">
        <v>73.5</v>
      </c>
      <c r="X26" s="47"/>
      <c r="Y26" s="47"/>
      <c r="Z26" s="47"/>
      <c r="AA26" s="46"/>
      <c r="AB26" s="3">
        <v>73.5</v>
      </c>
      <c r="AC26" s="50">
        <v>73.5</v>
      </c>
      <c r="AD26" s="47"/>
      <c r="AE26" s="46"/>
      <c r="AF26" s="4">
        <v>73.5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31.2</v>
      </c>
      <c r="K28" s="46"/>
      <c r="L28" s="81">
        <v>31</v>
      </c>
      <c r="M28" s="46"/>
      <c r="N28" s="81">
        <v>30.9</v>
      </c>
      <c r="O28" s="46"/>
      <c r="P28" s="81">
        <v>31.1</v>
      </c>
      <c r="Q28" s="47"/>
      <c r="R28" s="46"/>
      <c r="S28" s="81">
        <v>31.6</v>
      </c>
      <c r="T28" s="46"/>
      <c r="U28" s="81">
        <v>20.2</v>
      </c>
      <c r="V28" s="46"/>
      <c r="W28" s="81">
        <v>20.2</v>
      </c>
      <c r="X28" s="47"/>
      <c r="Y28" s="47"/>
      <c r="Z28" s="47"/>
      <c r="AA28" s="46"/>
      <c r="AB28" s="3">
        <v>20.2</v>
      </c>
      <c r="AC28" s="50">
        <v>20.2</v>
      </c>
      <c r="AD28" s="47"/>
      <c r="AE28" s="46"/>
      <c r="AF28" s="4">
        <v>20.399999999999999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v>
      </c>
      <c r="K31" s="46"/>
      <c r="L31" s="83">
        <v>0.98</v>
      </c>
      <c r="M31" s="46"/>
      <c r="N31" s="83">
        <v>0.98</v>
      </c>
      <c r="O31" s="46"/>
      <c r="P31" s="83">
        <v>0.98</v>
      </c>
      <c r="Q31" s="47"/>
      <c r="R31" s="46"/>
      <c r="S31" s="83">
        <v>0.98</v>
      </c>
      <c r="T31" s="46"/>
      <c r="U31" s="83">
        <v>0.996</v>
      </c>
      <c r="V31" s="46"/>
      <c r="W31" s="83">
        <v>0.996</v>
      </c>
      <c r="X31" s="47"/>
      <c r="Y31" s="47"/>
      <c r="Z31" s="47"/>
      <c r="AA31" s="46"/>
      <c r="AB31" s="7">
        <v>0.996</v>
      </c>
      <c r="AC31" s="53">
        <v>0.996</v>
      </c>
      <c r="AD31" s="47"/>
      <c r="AE31" s="46"/>
      <c r="AF31" s="8">
        <v>0.996</v>
      </c>
    </row>
    <row r="32" spans="4:32" ht="13.15" customHeight="1" x14ac:dyDescent="0.25">
      <c r="E32" s="48" t="s">
        <v>329</v>
      </c>
      <c r="F32" s="47"/>
      <c r="G32" s="47"/>
      <c r="H32" s="47"/>
      <c r="I32" s="49"/>
      <c r="J32" s="81">
        <v>38.5</v>
      </c>
      <c r="K32" s="46"/>
      <c r="L32" s="81">
        <v>38.5</v>
      </c>
      <c r="M32" s="46"/>
      <c r="N32" s="81">
        <v>38.5</v>
      </c>
      <c r="O32" s="46"/>
      <c r="P32" s="81">
        <v>38.5</v>
      </c>
      <c r="Q32" s="47"/>
      <c r="R32" s="46"/>
      <c r="S32" s="81">
        <v>38.5</v>
      </c>
      <c r="T32" s="46"/>
      <c r="U32" s="81">
        <v>40.299999999999997</v>
      </c>
      <c r="V32" s="46"/>
      <c r="W32" s="81">
        <v>40.299999999999997</v>
      </c>
      <c r="X32" s="47"/>
      <c r="Y32" s="47"/>
      <c r="Z32" s="47"/>
      <c r="AA32" s="46"/>
      <c r="AB32" s="3">
        <v>40.299999999999997</v>
      </c>
      <c r="AC32" s="50">
        <v>40.299999999999997</v>
      </c>
      <c r="AD32" s="47"/>
      <c r="AE32" s="46"/>
      <c r="AF32" s="4">
        <v>40.299999999999997</v>
      </c>
    </row>
    <row r="33" spans="5:32" ht="13.15" customHeight="1" x14ac:dyDescent="0.25">
      <c r="E33" s="51" t="s">
        <v>331</v>
      </c>
      <c r="F33" s="47"/>
      <c r="G33" s="47"/>
      <c r="H33" s="47"/>
      <c r="I33" s="49"/>
      <c r="J33" s="82">
        <v>29.3</v>
      </c>
      <c r="K33" s="46"/>
      <c r="L33" s="82">
        <v>29</v>
      </c>
      <c r="M33" s="46"/>
      <c r="N33" s="82">
        <v>29</v>
      </c>
      <c r="O33" s="46"/>
      <c r="P33" s="82">
        <v>29.2</v>
      </c>
      <c r="Q33" s="47"/>
      <c r="R33" s="46"/>
      <c r="S33" s="82">
        <v>29.6</v>
      </c>
      <c r="T33" s="46"/>
      <c r="U33" s="82">
        <v>19.899999999999999</v>
      </c>
      <c r="V33" s="46"/>
      <c r="W33" s="82">
        <v>19.8</v>
      </c>
      <c r="X33" s="47"/>
      <c r="Y33" s="47"/>
      <c r="Z33" s="47"/>
      <c r="AA33" s="46"/>
      <c r="AB33" s="9">
        <v>19.8</v>
      </c>
      <c r="AC33" s="52">
        <v>19.899999999999999</v>
      </c>
      <c r="AD33" s="47"/>
      <c r="AE33" s="46"/>
      <c r="AF33" s="10">
        <v>20</v>
      </c>
    </row>
    <row r="34" spans="5:32" ht="20.25" customHeight="1" x14ac:dyDescent="0.25">
      <c r="E34" s="48" t="s">
        <v>662</v>
      </c>
      <c r="F34" s="47"/>
      <c r="G34" s="47"/>
      <c r="H34" s="47"/>
      <c r="I34" s="49"/>
      <c r="J34" s="80">
        <v>1.5</v>
      </c>
      <c r="K34" s="46"/>
      <c r="L34" s="80">
        <v>1.5</v>
      </c>
      <c r="M34" s="46"/>
      <c r="N34" s="80">
        <v>1.5</v>
      </c>
      <c r="O34" s="46"/>
      <c r="P34" s="80">
        <v>1.5</v>
      </c>
      <c r="Q34" s="47"/>
      <c r="R34" s="46"/>
      <c r="S34" s="80">
        <v>1.5</v>
      </c>
      <c r="T34" s="46"/>
      <c r="U34" s="80">
        <v>1</v>
      </c>
      <c r="V34" s="46"/>
      <c r="W34" s="80">
        <v>1</v>
      </c>
      <c r="X34" s="47"/>
      <c r="Y34" s="47"/>
      <c r="Z34" s="47"/>
      <c r="AA34" s="46"/>
      <c r="AB34" s="5">
        <v>1</v>
      </c>
      <c r="AC34" s="45">
        <v>1</v>
      </c>
      <c r="AD34" s="47"/>
      <c r="AE34" s="46"/>
      <c r="AF34" s="6">
        <v>1</v>
      </c>
    </row>
    <row r="35" spans="5:32" ht="20.25" customHeight="1" x14ac:dyDescent="0.25">
      <c r="E35" s="48" t="s">
        <v>663</v>
      </c>
      <c r="F35" s="47"/>
      <c r="G35" s="47"/>
      <c r="H35" s="47"/>
      <c r="I35" s="49"/>
      <c r="J35" s="80" t="s">
        <v>688</v>
      </c>
      <c r="K35" s="46"/>
      <c r="L35" s="80" t="s">
        <v>688</v>
      </c>
      <c r="M35" s="46"/>
      <c r="N35" s="80" t="s">
        <v>688</v>
      </c>
      <c r="O35" s="46"/>
      <c r="P35" s="80" t="s">
        <v>688</v>
      </c>
      <c r="Q35" s="47"/>
      <c r="R35" s="46"/>
      <c r="S35" s="80" t="s">
        <v>688</v>
      </c>
      <c r="T35" s="46"/>
      <c r="U35" s="80" t="s">
        <v>688</v>
      </c>
      <c r="V35" s="46"/>
      <c r="W35" s="80" t="s">
        <v>688</v>
      </c>
      <c r="X35" s="47"/>
      <c r="Y35" s="47"/>
      <c r="Z35" s="47"/>
      <c r="AA35" s="46"/>
      <c r="AB35" s="5" t="s">
        <v>688</v>
      </c>
      <c r="AC35" s="45" t="s">
        <v>688</v>
      </c>
      <c r="AD35" s="47"/>
      <c r="AE35" s="46"/>
      <c r="AF35" s="6" t="s">
        <v>688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36</v>
      </c>
      <c r="K43" s="46"/>
      <c r="L43" s="81">
        <v>36</v>
      </c>
      <c r="M43" s="46"/>
      <c r="N43" s="81">
        <v>36</v>
      </c>
      <c r="O43" s="46"/>
      <c r="P43" s="81">
        <v>36</v>
      </c>
      <c r="Q43" s="47"/>
      <c r="R43" s="46"/>
      <c r="S43" s="81">
        <v>36</v>
      </c>
      <c r="T43" s="46"/>
      <c r="U43" s="81">
        <v>36</v>
      </c>
      <c r="V43" s="46"/>
      <c r="W43" s="81">
        <v>36</v>
      </c>
      <c r="X43" s="47"/>
      <c r="Y43" s="47"/>
      <c r="Z43" s="47"/>
      <c r="AA43" s="46"/>
      <c r="AB43" s="3">
        <v>36</v>
      </c>
      <c r="AC43" s="50">
        <v>36</v>
      </c>
      <c r="AD43" s="47"/>
      <c r="AE43" s="46"/>
      <c r="AF43" s="4">
        <v>36</v>
      </c>
    </row>
    <row r="44" spans="5:32" ht="20.100000000000001" customHeight="1" x14ac:dyDescent="0.25">
      <c r="E44" s="48" t="s">
        <v>310</v>
      </c>
      <c r="F44" s="47"/>
      <c r="G44" s="47"/>
      <c r="H44" s="47"/>
      <c r="I44" s="49"/>
      <c r="J44" s="81">
        <v>18</v>
      </c>
      <c r="K44" s="46"/>
      <c r="L44" s="81">
        <v>18</v>
      </c>
      <c r="M44" s="46"/>
      <c r="N44" s="81">
        <v>18</v>
      </c>
      <c r="O44" s="46"/>
      <c r="P44" s="81">
        <v>18</v>
      </c>
      <c r="Q44" s="47"/>
      <c r="R44" s="46"/>
      <c r="S44" s="81">
        <v>18</v>
      </c>
      <c r="T44" s="46"/>
      <c r="U44" s="81">
        <v>18</v>
      </c>
      <c r="V44" s="46"/>
      <c r="W44" s="81">
        <v>18</v>
      </c>
      <c r="X44" s="47"/>
      <c r="Y44" s="47"/>
      <c r="Z44" s="47"/>
      <c r="AA44" s="46"/>
      <c r="AB44" s="3">
        <v>18</v>
      </c>
      <c r="AC44" s="50">
        <v>18</v>
      </c>
      <c r="AD44" s="47"/>
      <c r="AE44" s="46"/>
      <c r="AF44" s="4">
        <v>18</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hn0Sx4XRcodlOUTPAIO4UxQjzFu/K5mk21Z1edKxjFRQzcc3zwCAzkEMcNCK53r3+Eg3EbvoIlwepNPDeEwOJg==" saltValue="Du4Ug5FBq1YBlmYHgJfBJ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A593BC4C-BDD3-4769-97FF-FE67F5570795}"/>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ALSH - Alan Sherriff (132/11kV)</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AJ53"/>
  <sheetViews>
    <sheetView showGridLines="0" topLeftCell="A31" zoomScale="160" zoomScaleNormal="160" workbookViewId="0">
      <selection activeCell="AK43" sqref="AK43:AK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1096</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1097</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1098</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1099</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28.9</v>
      </c>
      <c r="K26" s="46"/>
      <c r="L26" s="81">
        <v>28.9</v>
      </c>
      <c r="M26" s="46"/>
      <c r="N26" s="81">
        <v>28.9</v>
      </c>
      <c r="O26" s="46"/>
      <c r="P26" s="81">
        <v>28.9</v>
      </c>
      <c r="Q26" s="47"/>
      <c r="R26" s="46"/>
      <c r="S26" s="81">
        <v>28.9</v>
      </c>
      <c r="T26" s="46"/>
      <c r="U26" s="81">
        <v>37.4</v>
      </c>
      <c r="V26" s="46"/>
      <c r="W26" s="81">
        <v>37.4</v>
      </c>
      <c r="X26" s="47"/>
      <c r="Y26" s="47"/>
      <c r="Z26" s="47"/>
      <c r="AA26" s="46"/>
      <c r="AB26" s="3">
        <v>37.4</v>
      </c>
      <c r="AC26" s="50">
        <v>37.4</v>
      </c>
      <c r="AD26" s="47"/>
      <c r="AE26" s="46"/>
      <c r="AF26" s="4">
        <v>37.4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8.1</v>
      </c>
      <c r="K28" s="46"/>
      <c r="L28" s="81">
        <v>8.1</v>
      </c>
      <c r="M28" s="46"/>
      <c r="N28" s="81">
        <v>8</v>
      </c>
      <c r="O28" s="46"/>
      <c r="P28" s="81">
        <v>8.1</v>
      </c>
      <c r="Q28" s="47"/>
      <c r="R28" s="46"/>
      <c r="S28" s="81">
        <v>8.1</v>
      </c>
      <c r="T28" s="46"/>
      <c r="U28" s="81">
        <v>4.3</v>
      </c>
      <c r="V28" s="46"/>
      <c r="W28" s="81">
        <v>4.3</v>
      </c>
      <c r="X28" s="47"/>
      <c r="Y28" s="47"/>
      <c r="Z28" s="47"/>
      <c r="AA28" s="46"/>
      <c r="AB28" s="3">
        <v>4.2</v>
      </c>
      <c r="AC28" s="50">
        <v>4.2</v>
      </c>
      <c r="AD28" s="47"/>
      <c r="AE28" s="46"/>
      <c r="AF28" s="4">
        <v>4.2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0.87</v>
      </c>
      <c r="K31" s="46"/>
      <c r="L31" s="83">
        <v>0.87</v>
      </c>
      <c r="M31" s="46"/>
      <c r="N31" s="83">
        <v>0.87</v>
      </c>
      <c r="O31" s="46"/>
      <c r="P31" s="83">
        <v>0.87</v>
      </c>
      <c r="Q31" s="47"/>
      <c r="R31" s="46"/>
      <c r="S31" s="83">
        <v>0.87</v>
      </c>
      <c r="T31" s="46"/>
      <c r="U31" s="83">
        <v>0.83699999999999997</v>
      </c>
      <c r="V31" s="46"/>
      <c r="W31" s="83">
        <v>0.83699999999999997</v>
      </c>
      <c r="X31" s="47"/>
      <c r="Y31" s="47"/>
      <c r="Z31" s="47"/>
      <c r="AA31" s="46"/>
      <c r="AB31" s="7">
        <v>0.83699999999999997</v>
      </c>
      <c r="AC31" s="53">
        <v>0.83699999999999997</v>
      </c>
      <c r="AD31" s="47"/>
      <c r="AE31" s="46"/>
      <c r="AF31" s="8">
        <v>0.83699999999999997</v>
      </c>
    </row>
    <row r="32" spans="4:32" ht="13.15" customHeight="1" x14ac:dyDescent="0.25">
      <c r="E32" s="48" t="s">
        <v>329</v>
      </c>
      <c r="F32" s="47"/>
      <c r="G32" s="47"/>
      <c r="H32" s="47"/>
      <c r="I32" s="49"/>
      <c r="J32" s="81">
        <v>15.9</v>
      </c>
      <c r="K32" s="46"/>
      <c r="L32" s="81">
        <v>15.9</v>
      </c>
      <c r="M32" s="46"/>
      <c r="N32" s="81">
        <v>15.9</v>
      </c>
      <c r="O32" s="46"/>
      <c r="P32" s="81">
        <v>15.9</v>
      </c>
      <c r="Q32" s="47"/>
      <c r="R32" s="46"/>
      <c r="S32" s="81">
        <v>15.9</v>
      </c>
      <c r="T32" s="46"/>
      <c r="U32" s="81">
        <v>18.7</v>
      </c>
      <c r="V32" s="46"/>
      <c r="W32" s="81">
        <v>18.7</v>
      </c>
      <c r="X32" s="47"/>
      <c r="Y32" s="47"/>
      <c r="Z32" s="47"/>
      <c r="AA32" s="46"/>
      <c r="AB32" s="3">
        <v>18.7</v>
      </c>
      <c r="AC32" s="50">
        <v>18.7</v>
      </c>
      <c r="AD32" s="47"/>
      <c r="AE32" s="46"/>
      <c r="AF32" s="4">
        <v>18.7</v>
      </c>
    </row>
    <row r="33" spans="5:32" ht="13.15" customHeight="1" x14ac:dyDescent="0.25">
      <c r="E33" s="51" t="s">
        <v>331</v>
      </c>
      <c r="F33" s="47"/>
      <c r="G33" s="47"/>
      <c r="H33" s="47"/>
      <c r="I33" s="49"/>
      <c r="J33" s="82">
        <v>7.7</v>
      </c>
      <c r="K33" s="46"/>
      <c r="L33" s="82">
        <v>7.6</v>
      </c>
      <c r="M33" s="46"/>
      <c r="N33" s="82">
        <v>7.6</v>
      </c>
      <c r="O33" s="46"/>
      <c r="P33" s="82">
        <v>7.6</v>
      </c>
      <c r="Q33" s="47"/>
      <c r="R33" s="46"/>
      <c r="S33" s="82">
        <v>7.7</v>
      </c>
      <c r="T33" s="46"/>
      <c r="U33" s="82">
        <v>3.9</v>
      </c>
      <c r="V33" s="46"/>
      <c r="W33" s="82">
        <v>3.9</v>
      </c>
      <c r="X33" s="47"/>
      <c r="Y33" s="47"/>
      <c r="Z33" s="47"/>
      <c r="AA33" s="46"/>
      <c r="AB33" s="9">
        <v>3.9</v>
      </c>
      <c r="AC33" s="52">
        <v>3.9</v>
      </c>
      <c r="AD33" s="47"/>
      <c r="AE33" s="46"/>
      <c r="AF33" s="10">
        <v>3.8</v>
      </c>
    </row>
    <row r="34" spans="5:32" ht="20.25" customHeight="1" x14ac:dyDescent="0.25">
      <c r="E34" s="48" t="s">
        <v>662</v>
      </c>
      <c r="F34" s="47"/>
      <c r="G34" s="47"/>
      <c r="H34" s="47"/>
      <c r="I34" s="49"/>
      <c r="J34" s="80">
        <v>0.4</v>
      </c>
      <c r="K34" s="46"/>
      <c r="L34" s="80">
        <v>0.4</v>
      </c>
      <c r="M34" s="46"/>
      <c r="N34" s="80">
        <v>0.4</v>
      </c>
      <c r="O34" s="46"/>
      <c r="P34" s="80">
        <v>0.4</v>
      </c>
      <c r="Q34" s="47"/>
      <c r="R34" s="46"/>
      <c r="S34" s="80">
        <v>0.4</v>
      </c>
      <c r="T34" s="46"/>
      <c r="U34" s="80">
        <v>0.2</v>
      </c>
      <c r="V34" s="46"/>
      <c r="W34" s="80">
        <v>0.2</v>
      </c>
      <c r="X34" s="47"/>
      <c r="Y34" s="47"/>
      <c r="Z34" s="47"/>
      <c r="AA34" s="46"/>
      <c r="AB34" s="5">
        <v>0.2</v>
      </c>
      <c r="AC34" s="45">
        <v>0.2</v>
      </c>
      <c r="AD34" s="47"/>
      <c r="AE34" s="46"/>
      <c r="AF34" s="6">
        <v>0.2</v>
      </c>
    </row>
    <row r="35" spans="5:32" ht="20.25" customHeight="1" x14ac:dyDescent="0.25">
      <c r="E35" s="48" t="s">
        <v>663</v>
      </c>
      <c r="F35" s="47"/>
      <c r="G35" s="47"/>
      <c r="H35" s="47"/>
      <c r="I35" s="49"/>
      <c r="J35" s="80" t="s">
        <v>742</v>
      </c>
      <c r="K35" s="46"/>
      <c r="L35" s="80" t="s">
        <v>742</v>
      </c>
      <c r="M35" s="46"/>
      <c r="N35" s="80" t="s">
        <v>742</v>
      </c>
      <c r="O35" s="46"/>
      <c r="P35" s="80" t="s">
        <v>742</v>
      </c>
      <c r="Q35" s="47"/>
      <c r="R35" s="46"/>
      <c r="S35" s="80" t="s">
        <v>742</v>
      </c>
      <c r="T35" s="46"/>
      <c r="U35" s="80" t="s">
        <v>742</v>
      </c>
      <c r="V35" s="46"/>
      <c r="W35" s="80" t="s">
        <v>742</v>
      </c>
      <c r="X35" s="47"/>
      <c r="Y35" s="47"/>
      <c r="Z35" s="47"/>
      <c r="AA35" s="46"/>
      <c r="AB35" s="5" t="s">
        <v>742</v>
      </c>
      <c r="AC35" s="45" t="s">
        <v>742</v>
      </c>
      <c r="AD35" s="47"/>
      <c r="AE35" s="46"/>
      <c r="AF35" s="6" t="s">
        <v>742</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20</v>
      </c>
      <c r="K43" s="46"/>
      <c r="L43" s="81">
        <v>20</v>
      </c>
      <c r="M43" s="46"/>
      <c r="N43" s="81">
        <v>20</v>
      </c>
      <c r="O43" s="46"/>
      <c r="P43" s="81">
        <v>20</v>
      </c>
      <c r="Q43" s="47"/>
      <c r="R43" s="46"/>
      <c r="S43" s="81">
        <v>20</v>
      </c>
      <c r="T43" s="46"/>
      <c r="U43" s="81">
        <v>20</v>
      </c>
      <c r="V43" s="46"/>
      <c r="W43" s="81">
        <v>20</v>
      </c>
      <c r="X43" s="47"/>
      <c r="Y43" s="47"/>
      <c r="Z43" s="47"/>
      <c r="AA43" s="46"/>
      <c r="AB43" s="3">
        <v>20</v>
      </c>
      <c r="AC43" s="50">
        <v>20</v>
      </c>
      <c r="AD43" s="47"/>
      <c r="AE43" s="46"/>
      <c r="AF43" s="4">
        <v>20</v>
      </c>
    </row>
    <row r="44" spans="5:32" ht="20.100000000000001" customHeight="1" x14ac:dyDescent="0.25">
      <c r="E44" s="48" t="s">
        <v>310</v>
      </c>
      <c r="F44" s="47"/>
      <c r="G44" s="47"/>
      <c r="H44" s="47"/>
      <c r="I44" s="49"/>
      <c r="J44" s="81">
        <v>10</v>
      </c>
      <c r="K44" s="46"/>
      <c r="L44" s="81">
        <v>10</v>
      </c>
      <c r="M44" s="46"/>
      <c r="N44" s="81">
        <v>10</v>
      </c>
      <c r="O44" s="46"/>
      <c r="P44" s="81">
        <v>10</v>
      </c>
      <c r="Q44" s="47"/>
      <c r="R44" s="46"/>
      <c r="S44" s="81">
        <v>10</v>
      </c>
      <c r="T44" s="46"/>
      <c r="U44" s="81">
        <v>10</v>
      </c>
      <c r="V44" s="46"/>
      <c r="W44" s="81">
        <v>10</v>
      </c>
      <c r="X44" s="47"/>
      <c r="Y44" s="47"/>
      <c r="Z44" s="47"/>
      <c r="AA44" s="46"/>
      <c r="AB44" s="3">
        <v>10</v>
      </c>
      <c r="AC44" s="50">
        <v>10</v>
      </c>
      <c r="AD44" s="47"/>
      <c r="AE44" s="46"/>
      <c r="AF44" s="4">
        <v>10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RZtbDEqNU7Wn28QCdv3/E8Qg4sLu+YZF4sni7Zth0Vi1vOk4e2OpPcSzY7BfaPP5XPtNFFNCCyow9Q6FbeydEQ==" saltValue="BUwHfiMo9xULdMsDoLVzU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56ACAD2-3C69-4B2A-92A0-98303E4DA140}"/>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FARN - Farnsfield (66/11kV)</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AK53"/>
  <sheetViews>
    <sheetView showGridLines="0" topLeftCell="A37" zoomScale="160" zoomScaleNormal="160" workbookViewId="0">
      <selection activeCell="AK43" sqref="AK43:AO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1100</v>
      </c>
      <c r="J3" s="69"/>
      <c r="K3" s="69"/>
      <c r="L3" s="69"/>
      <c r="M3" s="69"/>
      <c r="N3" s="69"/>
      <c r="O3" s="69"/>
      <c r="P3" s="69"/>
      <c r="Q3" s="69"/>
      <c r="R3" s="69"/>
      <c r="S3" s="69"/>
      <c r="V3" s="71" t="s">
        <v>645</v>
      </c>
      <c r="W3" s="69"/>
      <c r="Y3" s="72" t="s">
        <v>754</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648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1102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1103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48</v>
      </c>
      <c r="K26" s="46"/>
      <c r="L26" s="81">
        <v>48</v>
      </c>
      <c r="M26" s="46"/>
      <c r="N26" s="81">
        <v>48</v>
      </c>
      <c r="O26" s="46"/>
      <c r="P26" s="81">
        <v>48</v>
      </c>
      <c r="Q26" s="47"/>
      <c r="R26" s="46"/>
      <c r="S26" s="81">
        <v>48</v>
      </c>
      <c r="T26" s="46"/>
      <c r="U26" s="81">
        <v>48</v>
      </c>
      <c r="V26" s="46"/>
      <c r="W26" s="81">
        <v>48</v>
      </c>
      <c r="X26" s="47"/>
      <c r="Y26" s="47"/>
      <c r="Z26" s="47"/>
      <c r="AA26" s="46"/>
      <c r="AB26" s="3">
        <v>48</v>
      </c>
      <c r="AC26" s="50">
        <v>48</v>
      </c>
      <c r="AD26" s="47"/>
      <c r="AE26" s="46"/>
      <c r="AF26" s="4">
        <v>48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19.399999999999999</v>
      </c>
      <c r="K28" s="46"/>
      <c r="L28" s="81">
        <v>19.2</v>
      </c>
      <c r="M28" s="46"/>
      <c r="N28" s="81">
        <v>19</v>
      </c>
      <c r="O28" s="46"/>
      <c r="P28" s="81">
        <v>19</v>
      </c>
      <c r="Q28" s="47"/>
      <c r="R28" s="46"/>
      <c r="S28" s="81">
        <v>19.100000000000001</v>
      </c>
      <c r="T28" s="46"/>
      <c r="U28" s="81">
        <v>13</v>
      </c>
      <c r="V28" s="46"/>
      <c r="W28" s="81">
        <v>13</v>
      </c>
      <c r="X28" s="47"/>
      <c r="Y28" s="47"/>
      <c r="Z28" s="47"/>
      <c r="AA28" s="46"/>
      <c r="AB28" s="3">
        <v>13</v>
      </c>
      <c r="AC28" s="50">
        <v>13.1</v>
      </c>
      <c r="AD28" s="47"/>
      <c r="AE28" s="46"/>
      <c r="AF28" s="4">
        <v>13.2</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0.99</v>
      </c>
      <c r="K31" s="46"/>
      <c r="L31" s="83">
        <v>0.99</v>
      </c>
      <c r="M31" s="46"/>
      <c r="N31" s="83">
        <v>0.99</v>
      </c>
      <c r="O31" s="46"/>
      <c r="P31" s="83">
        <v>0.99</v>
      </c>
      <c r="Q31" s="47"/>
      <c r="R31" s="46"/>
      <c r="S31" s="83">
        <v>0.99</v>
      </c>
      <c r="T31" s="46"/>
      <c r="U31" s="83">
        <v>1</v>
      </c>
      <c r="V31" s="46"/>
      <c r="W31" s="83">
        <v>1</v>
      </c>
      <c r="X31" s="47"/>
      <c r="Y31" s="47"/>
      <c r="Z31" s="47"/>
      <c r="AA31" s="46"/>
      <c r="AB31" s="7">
        <v>1</v>
      </c>
      <c r="AC31" s="53">
        <v>1</v>
      </c>
      <c r="AD31" s="47"/>
      <c r="AE31" s="46"/>
      <c r="AF31" s="8">
        <v>1</v>
      </c>
    </row>
    <row r="32" spans="4:32" ht="13.15" customHeight="1" x14ac:dyDescent="0.25">
      <c r="E32" s="48" t="s">
        <v>329</v>
      </c>
      <c r="F32" s="47"/>
      <c r="G32" s="47"/>
      <c r="H32" s="47"/>
      <c r="I32" s="49"/>
      <c r="J32" s="81">
        <v>24</v>
      </c>
      <c r="K32" s="46"/>
      <c r="L32" s="81">
        <v>24</v>
      </c>
      <c r="M32" s="46"/>
      <c r="N32" s="81">
        <v>24</v>
      </c>
      <c r="O32" s="46"/>
      <c r="P32" s="81">
        <v>24</v>
      </c>
      <c r="Q32" s="47"/>
      <c r="R32" s="46"/>
      <c r="S32" s="81">
        <v>24</v>
      </c>
      <c r="T32" s="46"/>
      <c r="U32" s="81">
        <v>24</v>
      </c>
      <c r="V32" s="46"/>
      <c r="W32" s="81">
        <v>24</v>
      </c>
      <c r="X32" s="47"/>
      <c r="Y32" s="47"/>
      <c r="Z32" s="47"/>
      <c r="AA32" s="46"/>
      <c r="AB32" s="3">
        <v>24</v>
      </c>
      <c r="AC32" s="50">
        <v>24</v>
      </c>
      <c r="AD32" s="47"/>
      <c r="AE32" s="46"/>
      <c r="AF32" s="4">
        <v>24</v>
      </c>
    </row>
    <row r="33" spans="5:37" ht="13.15" customHeight="1" x14ac:dyDescent="0.25">
      <c r="E33" s="51" t="s">
        <v>331</v>
      </c>
      <c r="F33" s="47"/>
      <c r="G33" s="47"/>
      <c r="H33" s="47"/>
      <c r="I33" s="49"/>
      <c r="J33" s="82">
        <v>18.7</v>
      </c>
      <c r="K33" s="46"/>
      <c r="L33" s="82">
        <v>18.399999999999999</v>
      </c>
      <c r="M33" s="46"/>
      <c r="N33" s="82">
        <v>18.3</v>
      </c>
      <c r="O33" s="46"/>
      <c r="P33" s="82">
        <v>18.3</v>
      </c>
      <c r="Q33" s="47"/>
      <c r="R33" s="46"/>
      <c r="S33" s="82">
        <v>18.399999999999999</v>
      </c>
      <c r="T33" s="46"/>
      <c r="U33" s="82">
        <v>12.5</v>
      </c>
      <c r="V33" s="46"/>
      <c r="W33" s="82">
        <v>12.5</v>
      </c>
      <c r="X33" s="47"/>
      <c r="Y33" s="47"/>
      <c r="Z33" s="47"/>
      <c r="AA33" s="46"/>
      <c r="AB33" s="9">
        <v>12.5</v>
      </c>
      <c r="AC33" s="52">
        <v>12.6</v>
      </c>
      <c r="AD33" s="47"/>
      <c r="AE33" s="46"/>
      <c r="AF33" s="10">
        <v>12.7</v>
      </c>
    </row>
    <row r="34" spans="5:37" ht="20.25" customHeight="1" x14ac:dyDescent="0.25">
      <c r="E34" s="48" t="s">
        <v>662</v>
      </c>
      <c r="F34" s="47"/>
      <c r="G34" s="47"/>
      <c r="H34" s="47"/>
      <c r="I34" s="49"/>
      <c r="J34" s="80">
        <v>0.9</v>
      </c>
      <c r="K34" s="46"/>
      <c r="L34" s="80">
        <v>0.9</v>
      </c>
      <c r="M34" s="46"/>
      <c r="N34" s="80">
        <v>0.9</v>
      </c>
      <c r="O34" s="46"/>
      <c r="P34" s="80">
        <v>0.9</v>
      </c>
      <c r="Q34" s="47"/>
      <c r="R34" s="46"/>
      <c r="S34" s="80">
        <v>0.9</v>
      </c>
      <c r="T34" s="46"/>
      <c r="U34" s="80">
        <v>0.6</v>
      </c>
      <c r="V34" s="46"/>
      <c r="W34" s="80">
        <v>0.6</v>
      </c>
      <c r="X34" s="47"/>
      <c r="Y34" s="47"/>
      <c r="Z34" s="47"/>
      <c r="AA34" s="46"/>
      <c r="AB34" s="5">
        <v>0.6</v>
      </c>
      <c r="AC34" s="45">
        <v>0.6</v>
      </c>
      <c r="AD34" s="47"/>
      <c r="AE34" s="46"/>
      <c r="AF34" s="6">
        <v>0.6</v>
      </c>
    </row>
    <row r="35" spans="5:37" ht="20.25" customHeight="1" x14ac:dyDescent="0.25">
      <c r="E35" s="48" t="s">
        <v>663</v>
      </c>
      <c r="F35" s="47"/>
      <c r="G35" s="47"/>
      <c r="H35" s="47"/>
      <c r="I35" s="49"/>
      <c r="J35" s="80" t="s">
        <v>1104</v>
      </c>
      <c r="K35" s="46"/>
      <c r="L35" s="80" t="s">
        <v>1104</v>
      </c>
      <c r="M35" s="46"/>
      <c r="N35" s="80" t="s">
        <v>1104</v>
      </c>
      <c r="O35" s="46"/>
      <c r="P35" s="80" t="s">
        <v>1104</v>
      </c>
      <c r="Q35" s="47"/>
      <c r="R35" s="46"/>
      <c r="S35" s="80" t="s">
        <v>1104</v>
      </c>
      <c r="T35" s="46"/>
      <c r="U35" s="80" t="s">
        <v>1104</v>
      </c>
      <c r="V35" s="46"/>
      <c r="W35" s="80" t="s">
        <v>1104</v>
      </c>
      <c r="X35" s="47"/>
      <c r="Y35" s="47"/>
      <c r="Z35" s="47"/>
      <c r="AA35" s="46"/>
      <c r="AB35" s="5" t="s">
        <v>1104</v>
      </c>
      <c r="AC35" s="45" t="s">
        <v>1104</v>
      </c>
      <c r="AD35" s="47"/>
      <c r="AE35" s="46"/>
      <c r="AF35" s="6" t="s">
        <v>1104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30</v>
      </c>
      <c r="K43" s="46"/>
      <c r="L43" s="81">
        <v>30</v>
      </c>
      <c r="M43" s="46"/>
      <c r="N43" s="81">
        <v>30</v>
      </c>
      <c r="O43" s="46"/>
      <c r="P43" s="81">
        <v>30</v>
      </c>
      <c r="Q43" s="47"/>
      <c r="R43" s="46"/>
      <c r="S43" s="81">
        <v>30</v>
      </c>
      <c r="T43" s="46"/>
      <c r="U43" s="81">
        <v>30</v>
      </c>
      <c r="V43" s="46"/>
      <c r="W43" s="81">
        <v>30</v>
      </c>
      <c r="X43" s="47"/>
      <c r="Y43" s="47"/>
      <c r="Z43" s="47"/>
      <c r="AA43" s="46"/>
      <c r="AB43" s="3">
        <v>30</v>
      </c>
      <c r="AC43" s="50">
        <v>30</v>
      </c>
      <c r="AD43" s="47"/>
      <c r="AE43" s="46"/>
      <c r="AF43" s="4">
        <v>30</v>
      </c>
    </row>
    <row r="44" spans="5:37" ht="20.100000000000001" customHeight="1" x14ac:dyDescent="0.25">
      <c r="E44" s="48" t="s">
        <v>310</v>
      </c>
      <c r="F44" s="47"/>
      <c r="G44" s="47"/>
      <c r="H44" s="47"/>
      <c r="I44" s="49"/>
      <c r="J44" s="81">
        <v>15</v>
      </c>
      <c r="K44" s="46"/>
      <c r="L44" s="81">
        <v>15</v>
      </c>
      <c r="M44" s="46"/>
      <c r="N44" s="81">
        <v>15</v>
      </c>
      <c r="O44" s="46"/>
      <c r="P44" s="81">
        <v>15</v>
      </c>
      <c r="Q44" s="47"/>
      <c r="R44" s="46"/>
      <c r="S44" s="81">
        <v>15</v>
      </c>
      <c r="T44" s="46"/>
      <c r="U44" s="81">
        <v>15</v>
      </c>
      <c r="V44" s="46"/>
      <c r="W44" s="81">
        <v>15</v>
      </c>
      <c r="X44" s="47"/>
      <c r="Y44" s="47"/>
      <c r="Z44" s="47"/>
      <c r="AA44" s="46"/>
      <c r="AB44" s="3">
        <v>15</v>
      </c>
      <c r="AC44" s="50">
        <v>15</v>
      </c>
      <c r="AD44" s="47"/>
      <c r="AE44" s="46"/>
      <c r="AF44" s="4">
        <v>15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7qv2Gnitr3NG3URwfWeCTx2uEn3J22+qUFNywDEFaxeM+U7jCzFUHnfe5qtP8G38n5gVPDVcTwSQgkjSrxu3w==" saltValue="qqNwQLBi4LnFOclwP0ljk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84C5B5A-87ED-4F61-8AF6-F3C076F6F894}"/>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FREN - Frenchville (66/11kV)</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AJ53"/>
  <sheetViews>
    <sheetView showGridLines="0" topLeftCell="A34" zoomScale="160" zoomScaleNormal="160"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1105</v>
      </c>
      <c r="J3" s="69"/>
      <c r="K3" s="69"/>
      <c r="L3" s="69"/>
      <c r="M3" s="69"/>
      <c r="N3" s="69"/>
      <c r="O3" s="69"/>
      <c r="P3" s="69"/>
      <c r="Q3" s="69"/>
      <c r="R3" s="69"/>
      <c r="S3" s="69"/>
      <c r="V3" s="71" t="s">
        <v>645</v>
      </c>
      <c r="W3" s="69"/>
      <c r="Y3" s="72" t="s">
        <v>669</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1106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1107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1108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53.8</v>
      </c>
      <c r="K26" s="46"/>
      <c r="L26" s="81">
        <v>53.8</v>
      </c>
      <c r="M26" s="46"/>
      <c r="N26" s="81">
        <v>53.8</v>
      </c>
      <c r="O26" s="46"/>
      <c r="P26" s="81">
        <v>53.8</v>
      </c>
      <c r="Q26" s="47"/>
      <c r="R26" s="46"/>
      <c r="S26" s="81">
        <v>53.8</v>
      </c>
      <c r="T26" s="46"/>
      <c r="U26" s="81">
        <v>54</v>
      </c>
      <c r="V26" s="46"/>
      <c r="W26" s="81">
        <v>54</v>
      </c>
      <c r="X26" s="47"/>
      <c r="Y26" s="47"/>
      <c r="Z26" s="47"/>
      <c r="AA26" s="46"/>
      <c r="AB26" s="3">
        <v>54</v>
      </c>
      <c r="AC26" s="50">
        <v>54</v>
      </c>
      <c r="AD26" s="47"/>
      <c r="AE26" s="46"/>
      <c r="AF26" s="4">
        <v>54</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27.6</v>
      </c>
      <c r="K28" s="46"/>
      <c r="L28" s="81">
        <v>27</v>
      </c>
      <c r="M28" s="46"/>
      <c r="N28" s="81">
        <v>26.5</v>
      </c>
      <c r="O28" s="46"/>
      <c r="P28" s="81">
        <v>26.3</v>
      </c>
      <c r="Q28" s="47"/>
      <c r="R28" s="46"/>
      <c r="S28" s="81">
        <v>26.6</v>
      </c>
      <c r="T28" s="46"/>
      <c r="U28" s="81">
        <v>20.3</v>
      </c>
      <c r="V28" s="46"/>
      <c r="W28" s="81">
        <v>20</v>
      </c>
      <c r="X28" s="47"/>
      <c r="Y28" s="47"/>
      <c r="Z28" s="47"/>
      <c r="AA28" s="46"/>
      <c r="AB28" s="3">
        <v>19.600000000000001</v>
      </c>
      <c r="AC28" s="50">
        <v>19.3</v>
      </c>
      <c r="AD28" s="47"/>
      <c r="AE28" s="46"/>
      <c r="AF28" s="4">
        <v>19.399999999999999</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0.96599999999999997</v>
      </c>
      <c r="K31" s="46"/>
      <c r="L31" s="83">
        <v>0.96599999999999997</v>
      </c>
      <c r="M31" s="46"/>
      <c r="N31" s="83">
        <v>0.96599999999999997</v>
      </c>
      <c r="O31" s="46"/>
      <c r="P31" s="83">
        <v>0.96599999999999997</v>
      </c>
      <c r="Q31" s="47"/>
      <c r="R31" s="46"/>
      <c r="S31" s="83">
        <v>0.96599999999999997</v>
      </c>
      <c r="T31" s="46"/>
      <c r="U31" s="83">
        <v>0.95799999999999996</v>
      </c>
      <c r="V31" s="46"/>
      <c r="W31" s="83">
        <v>0.95799999999999996</v>
      </c>
      <c r="X31" s="47"/>
      <c r="Y31" s="47"/>
      <c r="Z31" s="47"/>
      <c r="AA31" s="46"/>
      <c r="AB31" s="7">
        <v>0.95799999999999996</v>
      </c>
      <c r="AC31" s="53">
        <v>0.95799999999999996</v>
      </c>
      <c r="AD31" s="47"/>
      <c r="AE31" s="46"/>
      <c r="AF31" s="8">
        <v>0.95799999999999996</v>
      </c>
    </row>
    <row r="32" spans="4:32" ht="13.15" customHeight="1" x14ac:dyDescent="0.25">
      <c r="E32" s="48" t="s">
        <v>329</v>
      </c>
      <c r="F32" s="47"/>
      <c r="G32" s="47"/>
      <c r="H32" s="47"/>
      <c r="I32" s="49"/>
      <c r="J32" s="81">
        <v>29.8</v>
      </c>
      <c r="K32" s="46"/>
      <c r="L32" s="81">
        <v>29.8</v>
      </c>
      <c r="M32" s="46"/>
      <c r="N32" s="81">
        <v>29.8</v>
      </c>
      <c r="O32" s="46"/>
      <c r="P32" s="81">
        <v>29.8</v>
      </c>
      <c r="Q32" s="47"/>
      <c r="R32" s="46"/>
      <c r="S32" s="81">
        <v>29.8</v>
      </c>
      <c r="T32" s="46"/>
      <c r="U32" s="81">
        <v>30.8</v>
      </c>
      <c r="V32" s="46"/>
      <c r="W32" s="81">
        <v>30.8</v>
      </c>
      <c r="X32" s="47"/>
      <c r="Y32" s="47"/>
      <c r="Z32" s="47"/>
      <c r="AA32" s="46"/>
      <c r="AB32" s="3">
        <v>30.8</v>
      </c>
      <c r="AC32" s="50">
        <v>30.8</v>
      </c>
      <c r="AD32" s="47"/>
      <c r="AE32" s="46"/>
      <c r="AF32" s="4">
        <v>30.8</v>
      </c>
    </row>
    <row r="33" spans="5:32" ht="13.15" customHeight="1" x14ac:dyDescent="0.25">
      <c r="E33" s="51" t="s">
        <v>331</v>
      </c>
      <c r="F33" s="47"/>
      <c r="G33" s="47"/>
      <c r="H33" s="47"/>
      <c r="I33" s="49"/>
      <c r="J33" s="82">
        <v>26.3</v>
      </c>
      <c r="K33" s="46"/>
      <c r="L33" s="82">
        <v>25.7</v>
      </c>
      <c r="M33" s="46"/>
      <c r="N33" s="82">
        <v>25.3</v>
      </c>
      <c r="O33" s="46"/>
      <c r="P33" s="82">
        <v>25.1</v>
      </c>
      <c r="Q33" s="47"/>
      <c r="R33" s="46"/>
      <c r="S33" s="82">
        <v>25.4</v>
      </c>
      <c r="T33" s="46"/>
      <c r="U33" s="82">
        <v>19.5</v>
      </c>
      <c r="V33" s="46"/>
      <c r="W33" s="82">
        <v>19.2</v>
      </c>
      <c r="X33" s="47"/>
      <c r="Y33" s="47"/>
      <c r="Z33" s="47"/>
      <c r="AA33" s="46"/>
      <c r="AB33" s="9">
        <v>18.8</v>
      </c>
      <c r="AC33" s="52">
        <v>18.600000000000001</v>
      </c>
      <c r="AD33" s="47"/>
      <c r="AE33" s="46"/>
      <c r="AF33" s="10">
        <v>18.7</v>
      </c>
    </row>
    <row r="34" spans="5:32" ht="20.25" customHeight="1" x14ac:dyDescent="0.25">
      <c r="E34" s="48" t="s">
        <v>662</v>
      </c>
      <c r="F34" s="47"/>
      <c r="G34" s="47"/>
      <c r="H34" s="47"/>
      <c r="I34" s="49"/>
      <c r="J34" s="80">
        <v>1.3</v>
      </c>
      <c r="K34" s="46"/>
      <c r="L34" s="80">
        <v>1.3</v>
      </c>
      <c r="M34" s="46"/>
      <c r="N34" s="80">
        <v>1.3</v>
      </c>
      <c r="O34" s="46"/>
      <c r="P34" s="80">
        <v>1.3</v>
      </c>
      <c r="Q34" s="47"/>
      <c r="R34" s="46"/>
      <c r="S34" s="80">
        <v>1.3</v>
      </c>
      <c r="T34" s="46"/>
      <c r="U34" s="80">
        <v>1</v>
      </c>
      <c r="V34" s="46"/>
      <c r="W34" s="80">
        <v>1</v>
      </c>
      <c r="X34" s="47"/>
      <c r="Y34" s="47"/>
      <c r="Z34" s="47"/>
      <c r="AA34" s="46"/>
      <c r="AB34" s="5">
        <v>0.9</v>
      </c>
      <c r="AC34" s="45">
        <v>0.9</v>
      </c>
      <c r="AD34" s="47"/>
      <c r="AE34" s="46"/>
      <c r="AF34" s="6">
        <v>0.9</v>
      </c>
    </row>
    <row r="35" spans="5:32" ht="20.25" customHeight="1" x14ac:dyDescent="0.25">
      <c r="E35" s="48" t="s">
        <v>663</v>
      </c>
      <c r="F35" s="47"/>
      <c r="G35" s="47"/>
      <c r="H35" s="47"/>
      <c r="I35" s="49"/>
      <c r="J35" s="80" t="s">
        <v>888</v>
      </c>
      <c r="K35" s="46"/>
      <c r="L35" s="80" t="s">
        <v>888</v>
      </c>
      <c r="M35" s="46"/>
      <c r="N35" s="80" t="s">
        <v>888</v>
      </c>
      <c r="O35" s="46"/>
      <c r="P35" s="80" t="s">
        <v>888</v>
      </c>
      <c r="Q35" s="47"/>
      <c r="R35" s="46"/>
      <c r="S35" s="80" t="s">
        <v>888</v>
      </c>
      <c r="T35" s="46"/>
      <c r="U35" s="80" t="s">
        <v>888</v>
      </c>
      <c r="V35" s="46"/>
      <c r="W35" s="80" t="s">
        <v>888</v>
      </c>
      <c r="X35" s="47"/>
      <c r="Y35" s="47"/>
      <c r="Z35" s="47"/>
      <c r="AA35" s="46"/>
      <c r="AB35" s="5" t="s">
        <v>888</v>
      </c>
      <c r="AC35" s="45" t="s">
        <v>888</v>
      </c>
      <c r="AD35" s="47"/>
      <c r="AE35" s="46"/>
      <c r="AF35" s="6" t="s">
        <v>888</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11.8</v>
      </c>
      <c r="K39" s="46"/>
      <c r="L39" s="81">
        <v>11.8</v>
      </c>
      <c r="M39" s="46"/>
      <c r="N39" s="81">
        <v>11.8</v>
      </c>
      <c r="O39" s="46"/>
      <c r="P39" s="81">
        <v>11.8</v>
      </c>
      <c r="Q39" s="47"/>
      <c r="R39" s="46"/>
      <c r="S39" s="81">
        <v>11.8</v>
      </c>
      <c r="T39" s="46"/>
      <c r="U39" s="81">
        <v>11.8</v>
      </c>
      <c r="V39" s="46"/>
      <c r="W39" s="81">
        <v>11.8</v>
      </c>
      <c r="X39" s="47"/>
      <c r="Y39" s="47"/>
      <c r="Z39" s="47"/>
      <c r="AA39" s="46"/>
      <c r="AB39" s="3">
        <v>11.8</v>
      </c>
      <c r="AC39" s="50">
        <v>11.8</v>
      </c>
      <c r="AD39" s="47"/>
      <c r="AE39" s="46"/>
      <c r="AF39" s="4">
        <v>11.8</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6</v>
      </c>
      <c r="K42" s="46"/>
      <c r="L42" s="81">
        <v>6</v>
      </c>
      <c r="M42" s="46"/>
      <c r="N42" s="81">
        <v>6</v>
      </c>
      <c r="O42" s="46"/>
      <c r="P42" s="81">
        <v>6</v>
      </c>
      <c r="Q42" s="47"/>
      <c r="R42" s="46"/>
      <c r="S42" s="81">
        <v>6</v>
      </c>
      <c r="T42" s="46"/>
      <c r="U42" s="81">
        <v>6</v>
      </c>
      <c r="V42" s="46"/>
      <c r="W42" s="81">
        <v>6</v>
      </c>
      <c r="X42" s="47"/>
      <c r="Y42" s="47"/>
      <c r="Z42" s="47"/>
      <c r="AA42" s="46"/>
      <c r="AB42" s="3">
        <v>6</v>
      </c>
      <c r="AC42" s="50">
        <v>6</v>
      </c>
      <c r="AD42" s="47"/>
      <c r="AE42" s="46"/>
      <c r="AF42" s="4">
        <v>6</v>
      </c>
    </row>
    <row r="43" spans="5:32" ht="20.100000000000001" customHeight="1" x14ac:dyDescent="0.25">
      <c r="E43" s="48" t="s">
        <v>352</v>
      </c>
      <c r="F43" s="47"/>
      <c r="G43" s="47"/>
      <c r="H43" s="47"/>
      <c r="I43" s="49"/>
      <c r="J43" s="81">
        <v>42</v>
      </c>
      <c r="K43" s="46"/>
      <c r="L43" s="81">
        <v>42</v>
      </c>
      <c r="M43" s="46"/>
      <c r="N43" s="81">
        <v>42</v>
      </c>
      <c r="O43" s="46"/>
      <c r="P43" s="81">
        <v>42</v>
      </c>
      <c r="Q43" s="47"/>
      <c r="R43" s="46"/>
      <c r="S43" s="81">
        <v>42</v>
      </c>
      <c r="T43" s="46"/>
      <c r="U43" s="81">
        <v>42</v>
      </c>
      <c r="V43" s="46"/>
      <c r="W43" s="81">
        <v>42</v>
      </c>
      <c r="X43" s="47"/>
      <c r="Y43" s="47"/>
      <c r="Z43" s="47"/>
      <c r="AA43" s="46"/>
      <c r="AB43" s="3">
        <v>42</v>
      </c>
      <c r="AC43" s="50">
        <v>42</v>
      </c>
      <c r="AD43" s="47"/>
      <c r="AE43" s="46"/>
      <c r="AF43" s="4">
        <v>42</v>
      </c>
    </row>
    <row r="44" spans="5:32" ht="20.100000000000001" customHeight="1" x14ac:dyDescent="0.25">
      <c r="E44" s="48" t="s">
        <v>310</v>
      </c>
      <c r="F44" s="47"/>
      <c r="G44" s="47"/>
      <c r="H44" s="47"/>
      <c r="I44" s="49"/>
      <c r="J44" s="81">
        <v>21</v>
      </c>
      <c r="K44" s="46"/>
      <c r="L44" s="81">
        <v>21</v>
      </c>
      <c r="M44" s="46"/>
      <c r="N44" s="81">
        <v>21</v>
      </c>
      <c r="O44" s="46"/>
      <c r="P44" s="81">
        <v>21</v>
      </c>
      <c r="Q44" s="47"/>
      <c r="R44" s="46"/>
      <c r="S44" s="81">
        <v>21</v>
      </c>
      <c r="T44" s="46"/>
      <c r="U44" s="81">
        <v>21</v>
      </c>
      <c r="V44" s="46"/>
      <c r="W44" s="81">
        <v>21</v>
      </c>
      <c r="X44" s="47"/>
      <c r="Y44" s="47"/>
      <c r="Z44" s="47"/>
      <c r="AA44" s="46"/>
      <c r="AB44" s="3">
        <v>21</v>
      </c>
      <c r="AC44" s="50">
        <v>21</v>
      </c>
      <c r="AD44" s="47"/>
      <c r="AE44" s="46"/>
      <c r="AF44" s="4">
        <v>21</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KIFJWHjYgdoGjhv1YDKznFVocvc3mr5PVVqmRDyQQTPXhbcQ9kl4/ppoBZv4WJTymRuXAwKkCgRaR9tJQtftFA==" saltValue="Eaj02tN3snunhHxfLhXP2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38B04C1E-3618-4926-89F1-93405E0D149F}"/>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GARB - Garbutt (66/11kV)</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AK53"/>
  <sheetViews>
    <sheetView showGridLines="0" topLeftCell="A25" zoomScale="145" zoomScaleNormal="145" workbookViewId="0">
      <selection activeCell="AK44" sqref="AK44:AL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1109</v>
      </c>
      <c r="J3" s="69"/>
      <c r="K3" s="69"/>
      <c r="L3" s="69"/>
      <c r="M3" s="69"/>
      <c r="N3" s="69"/>
      <c r="O3" s="69"/>
      <c r="P3" s="69"/>
      <c r="Q3" s="69"/>
      <c r="R3" s="69"/>
      <c r="S3" s="69"/>
      <c r="V3" s="71" t="s">
        <v>645</v>
      </c>
      <c r="W3" s="69"/>
      <c r="Y3" s="72" t="s">
        <v>905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713</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760</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1110</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24.6</v>
      </c>
      <c r="K26" s="46"/>
      <c r="L26" s="81">
        <v>24.6</v>
      </c>
      <c r="M26" s="46"/>
      <c r="N26" s="81">
        <v>24.6</v>
      </c>
      <c r="O26" s="46"/>
      <c r="P26" s="81">
        <v>24.6</v>
      </c>
      <c r="Q26" s="47"/>
      <c r="R26" s="46"/>
      <c r="S26" s="81">
        <v>24.6</v>
      </c>
      <c r="T26" s="46"/>
      <c r="U26" s="81">
        <v>27.1</v>
      </c>
      <c r="V26" s="46"/>
      <c r="W26" s="81">
        <v>27.1</v>
      </c>
      <c r="X26" s="47"/>
      <c r="Y26" s="47"/>
      <c r="Z26" s="47"/>
      <c r="AA26" s="46"/>
      <c r="AB26" s="3">
        <v>27.1</v>
      </c>
      <c r="AC26" s="50">
        <v>27.1</v>
      </c>
      <c r="AD26" s="47"/>
      <c r="AE26" s="46"/>
      <c r="AF26" s="4">
        <v>27.1</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6.3</v>
      </c>
      <c r="K28" s="46"/>
      <c r="L28" s="81">
        <v>6.3</v>
      </c>
      <c r="M28" s="46"/>
      <c r="N28" s="81">
        <v>6.3</v>
      </c>
      <c r="O28" s="46"/>
      <c r="P28" s="81">
        <v>6.3</v>
      </c>
      <c r="Q28" s="47"/>
      <c r="R28" s="46"/>
      <c r="S28" s="81">
        <v>6.3</v>
      </c>
      <c r="T28" s="46"/>
      <c r="U28" s="81">
        <v>4.9000000000000004</v>
      </c>
      <c r="V28" s="46"/>
      <c r="W28" s="81">
        <v>4.9000000000000004</v>
      </c>
      <c r="X28" s="47"/>
      <c r="Y28" s="47"/>
      <c r="Z28" s="47"/>
      <c r="AA28" s="46"/>
      <c r="AB28" s="3">
        <v>4.8</v>
      </c>
      <c r="AC28" s="50">
        <v>4.8</v>
      </c>
      <c r="AD28" s="47"/>
      <c r="AE28" s="46"/>
      <c r="AF28" s="4">
        <v>4.8</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0.95399999999999996</v>
      </c>
      <c r="K31" s="46"/>
      <c r="L31" s="83">
        <v>0.95399999999999996</v>
      </c>
      <c r="M31" s="46"/>
      <c r="N31" s="83">
        <v>0.95399999999999996</v>
      </c>
      <c r="O31" s="46"/>
      <c r="P31" s="83">
        <v>0.95399999999999996</v>
      </c>
      <c r="Q31" s="47"/>
      <c r="R31" s="46"/>
      <c r="S31" s="83">
        <v>0.95399999999999996</v>
      </c>
      <c r="T31" s="46"/>
      <c r="U31" s="83">
        <v>0.84899999999999998</v>
      </c>
      <c r="V31" s="46"/>
      <c r="W31" s="83">
        <v>0.84899999999999998</v>
      </c>
      <c r="X31" s="47"/>
      <c r="Y31" s="47"/>
      <c r="Z31" s="47"/>
      <c r="AA31" s="46"/>
      <c r="AB31" s="7">
        <v>0.84899999999999998</v>
      </c>
      <c r="AC31" s="53">
        <v>0.84899999999999998</v>
      </c>
      <c r="AD31" s="47"/>
      <c r="AE31" s="46"/>
      <c r="AF31" s="8">
        <v>0.84899999999999998</v>
      </c>
    </row>
    <row r="32" spans="4:32" ht="13.15" customHeight="1" x14ac:dyDescent="0.25">
      <c r="E32" s="48" t="s">
        <v>329</v>
      </c>
      <c r="F32" s="47"/>
      <c r="G32" s="47"/>
      <c r="H32" s="47"/>
      <c r="I32" s="49"/>
      <c r="J32" s="81">
        <v>14.3</v>
      </c>
      <c r="K32" s="46"/>
      <c r="L32" s="81">
        <v>14.3</v>
      </c>
      <c r="M32" s="46"/>
      <c r="N32" s="81">
        <v>14.3</v>
      </c>
      <c r="O32" s="46"/>
      <c r="P32" s="81">
        <v>14.3</v>
      </c>
      <c r="Q32" s="47"/>
      <c r="R32" s="46"/>
      <c r="S32" s="81">
        <v>14.3</v>
      </c>
      <c r="T32" s="46"/>
      <c r="U32" s="81">
        <v>15</v>
      </c>
      <c r="V32" s="46"/>
      <c r="W32" s="81">
        <v>15</v>
      </c>
      <c r="X32" s="47"/>
      <c r="Y32" s="47"/>
      <c r="Z32" s="47"/>
      <c r="AA32" s="46"/>
      <c r="AB32" s="3">
        <v>15</v>
      </c>
      <c r="AC32" s="50">
        <v>15</v>
      </c>
      <c r="AD32" s="47"/>
      <c r="AE32" s="46"/>
      <c r="AF32" s="4">
        <v>15</v>
      </c>
    </row>
    <row r="33" spans="5:37" ht="13.15" customHeight="1" x14ac:dyDescent="0.25">
      <c r="E33" s="51" t="s">
        <v>331</v>
      </c>
      <c r="F33" s="47"/>
      <c r="G33" s="47"/>
      <c r="H33" s="47"/>
      <c r="I33" s="49"/>
      <c r="J33" s="82">
        <v>6</v>
      </c>
      <c r="K33" s="46"/>
      <c r="L33" s="82">
        <v>6</v>
      </c>
      <c r="M33" s="46"/>
      <c r="N33" s="82">
        <v>6</v>
      </c>
      <c r="O33" s="46"/>
      <c r="P33" s="82">
        <v>6</v>
      </c>
      <c r="Q33" s="47"/>
      <c r="R33" s="46"/>
      <c r="S33" s="82">
        <v>6</v>
      </c>
      <c r="T33" s="46"/>
      <c r="U33" s="82">
        <v>4.7</v>
      </c>
      <c r="V33" s="46"/>
      <c r="W33" s="82">
        <v>4.7</v>
      </c>
      <c r="X33" s="47"/>
      <c r="Y33" s="47"/>
      <c r="Z33" s="47"/>
      <c r="AA33" s="46"/>
      <c r="AB33" s="9">
        <v>4.7</v>
      </c>
      <c r="AC33" s="52">
        <v>4.5999999999999996</v>
      </c>
      <c r="AD33" s="47"/>
      <c r="AE33" s="46"/>
      <c r="AF33" s="10">
        <v>4.5999999999999996</v>
      </c>
    </row>
    <row r="34" spans="5:37" ht="20.25" customHeight="1" x14ac:dyDescent="0.25">
      <c r="E34" s="48" t="s">
        <v>662</v>
      </c>
      <c r="F34" s="47"/>
      <c r="G34" s="47"/>
      <c r="H34" s="47"/>
      <c r="I34" s="49"/>
      <c r="J34" s="80">
        <v>0.3</v>
      </c>
      <c r="K34" s="46"/>
      <c r="L34" s="80">
        <v>0.3</v>
      </c>
      <c r="M34" s="46"/>
      <c r="N34" s="80">
        <v>0.3</v>
      </c>
      <c r="O34" s="46"/>
      <c r="P34" s="80">
        <v>0.3</v>
      </c>
      <c r="Q34" s="47"/>
      <c r="R34" s="46"/>
      <c r="S34" s="80">
        <v>0.3</v>
      </c>
      <c r="T34" s="46"/>
      <c r="U34" s="80">
        <v>0.2</v>
      </c>
      <c r="V34" s="46"/>
      <c r="W34" s="80">
        <v>0.2</v>
      </c>
      <c r="X34" s="47"/>
      <c r="Y34" s="47"/>
      <c r="Z34" s="47"/>
      <c r="AA34" s="46"/>
      <c r="AB34" s="5">
        <v>0.2</v>
      </c>
      <c r="AC34" s="45">
        <v>0.2</v>
      </c>
      <c r="AD34" s="47"/>
      <c r="AE34" s="46"/>
      <c r="AF34" s="6">
        <v>0.2</v>
      </c>
    </row>
    <row r="35" spans="5:37" ht="20.25" customHeight="1" x14ac:dyDescent="0.25">
      <c r="E35" s="48" t="s">
        <v>663</v>
      </c>
      <c r="F35" s="47"/>
      <c r="G35" s="47"/>
      <c r="H35" s="47"/>
      <c r="I35" s="49"/>
      <c r="J35" s="80" t="s">
        <v>925</v>
      </c>
      <c r="K35" s="46"/>
      <c r="L35" s="80" t="s">
        <v>925</v>
      </c>
      <c r="M35" s="46"/>
      <c r="N35" s="80" t="s">
        <v>925</v>
      </c>
      <c r="O35" s="46"/>
      <c r="P35" s="80" t="s">
        <v>925</v>
      </c>
      <c r="Q35" s="47"/>
      <c r="R35" s="46"/>
      <c r="S35" s="80" t="s">
        <v>925</v>
      </c>
      <c r="T35" s="46"/>
      <c r="U35" s="80" t="s">
        <v>925</v>
      </c>
      <c r="V35" s="46"/>
      <c r="W35" s="80" t="s">
        <v>925</v>
      </c>
      <c r="X35" s="47"/>
      <c r="Y35" s="47"/>
      <c r="Z35" s="47"/>
      <c r="AA35" s="46"/>
      <c r="AB35" s="5" t="s">
        <v>925</v>
      </c>
      <c r="AC35" s="45" t="s">
        <v>925</v>
      </c>
      <c r="AD35" s="47"/>
      <c r="AE35" s="46"/>
      <c r="AF35" s="6" t="s">
        <v>925</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7" ht="20.100000000000001" customHeight="1" x14ac:dyDescent="0.25">
      <c r="E44" s="48" t="s">
        <v>310</v>
      </c>
      <c r="F44" s="47"/>
      <c r="G44" s="47"/>
      <c r="H44" s="47"/>
      <c r="I44" s="49"/>
      <c r="J44" s="81">
        <v>7.5</v>
      </c>
      <c r="K44" s="46"/>
      <c r="L44" s="81">
        <v>7.5</v>
      </c>
      <c r="M44" s="46"/>
      <c r="N44" s="81">
        <v>7.5</v>
      </c>
      <c r="O44" s="46"/>
      <c r="P44" s="81">
        <v>7.5</v>
      </c>
      <c r="Q44" s="47"/>
      <c r="R44" s="46"/>
      <c r="S44" s="81">
        <v>7.5</v>
      </c>
      <c r="T44" s="46"/>
      <c r="U44" s="81">
        <v>7.5</v>
      </c>
      <c r="V44" s="46"/>
      <c r="W44" s="81">
        <v>7.5</v>
      </c>
      <c r="X44" s="47"/>
      <c r="Y44" s="47"/>
      <c r="Z44" s="47"/>
      <c r="AA44" s="46"/>
      <c r="AB44" s="3">
        <v>7.5</v>
      </c>
      <c r="AC44" s="50">
        <v>7.5</v>
      </c>
      <c r="AD44" s="47"/>
      <c r="AE44" s="46"/>
      <c r="AF44" s="4">
        <v>7.5</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txwmK5LZbSR2muVNbmtt/dXgP3YPH0IFs6KoqmSIiZzRdtYIMIKWO8AVVCjHosRv2sKEjyEzy1PfFrOTyxGgcQ==" saltValue="EI7hdj8ZkPcR0t+yxzPEr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C9BFE480-E26A-4043-B25B-B4DD6C9ED562}"/>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GAYN - Gayndah (66/11kV)</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AK53"/>
  <sheetViews>
    <sheetView showGridLines="0" topLeftCell="A28" zoomScale="145" zoomScaleNormal="145" workbookViewId="0">
      <selection activeCell="AK44" sqref="AK44:AM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1111</v>
      </c>
      <c r="J3" s="69"/>
      <c r="K3" s="69"/>
      <c r="L3" s="69"/>
      <c r="M3" s="69"/>
      <c r="N3" s="69"/>
      <c r="O3" s="69"/>
      <c r="P3" s="69"/>
      <c r="Q3" s="69"/>
      <c r="R3" s="69"/>
      <c r="S3" s="69"/>
      <c r="V3" s="71" t="s">
        <v>645</v>
      </c>
      <c r="W3" s="69"/>
      <c r="Y3" s="72" t="s">
        <v>1005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698</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976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1112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1113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5.5</v>
      </c>
      <c r="K26" s="46"/>
      <c r="L26" s="81">
        <v>5.5</v>
      </c>
      <c r="M26" s="46"/>
      <c r="N26" s="81">
        <v>5.5</v>
      </c>
      <c r="O26" s="46"/>
      <c r="P26" s="81">
        <v>5.5</v>
      </c>
      <c r="Q26" s="47"/>
      <c r="R26" s="46"/>
      <c r="S26" s="81">
        <v>5.5</v>
      </c>
      <c r="T26" s="46"/>
      <c r="U26" s="81">
        <v>6</v>
      </c>
      <c r="V26" s="46"/>
      <c r="W26" s="81">
        <v>6</v>
      </c>
      <c r="X26" s="47"/>
      <c r="Y26" s="47"/>
      <c r="Z26" s="47"/>
      <c r="AA26" s="46"/>
      <c r="AB26" s="3">
        <v>6</v>
      </c>
      <c r="AC26" s="50">
        <v>6</v>
      </c>
      <c r="AD26" s="47"/>
      <c r="AE26" s="46"/>
      <c r="AF26" s="4">
        <v>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v>
      </c>
      <c r="K28" s="46"/>
      <c r="L28" s="81">
        <v>2.2999999999999998</v>
      </c>
      <c r="M28" s="46"/>
      <c r="N28" s="81">
        <v>2.2999999999999998</v>
      </c>
      <c r="O28" s="46"/>
      <c r="P28" s="81">
        <v>2.2999999999999998</v>
      </c>
      <c r="Q28" s="47"/>
      <c r="R28" s="46"/>
      <c r="S28" s="81">
        <v>2.4</v>
      </c>
      <c r="T28" s="46"/>
      <c r="U28" s="81">
        <v>1.6</v>
      </c>
      <c r="V28" s="46"/>
      <c r="W28" s="81">
        <v>1.6</v>
      </c>
      <c r="X28" s="47"/>
      <c r="Y28" s="47"/>
      <c r="Z28" s="47"/>
      <c r="AA28" s="46"/>
      <c r="AB28" s="3">
        <v>1.6</v>
      </c>
      <c r="AC28" s="50">
        <v>1.6</v>
      </c>
      <c r="AD28" s="47"/>
      <c r="AE28" s="46"/>
      <c r="AF28" s="4">
        <v>1.6</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0.97799999999999998</v>
      </c>
      <c r="K31" s="46"/>
      <c r="L31" s="83">
        <v>0.97799999999999998</v>
      </c>
      <c r="M31" s="46"/>
      <c r="N31" s="83">
        <v>0.97799999999999998</v>
      </c>
      <c r="O31" s="46"/>
      <c r="P31" s="83">
        <v>0.97799999999999998</v>
      </c>
      <c r="Q31" s="47"/>
      <c r="R31" s="46"/>
      <c r="S31" s="83">
        <v>0.97799999999999998</v>
      </c>
      <c r="T31" s="46"/>
      <c r="U31" s="83">
        <v>0.94399999999999995</v>
      </c>
      <c r="V31" s="46"/>
      <c r="W31" s="83">
        <v>0.94399999999999995</v>
      </c>
      <c r="X31" s="47"/>
      <c r="Y31" s="47"/>
      <c r="Z31" s="47"/>
      <c r="AA31" s="46"/>
      <c r="AB31" s="7">
        <v>0.94399999999999995</v>
      </c>
      <c r="AC31" s="53">
        <v>0.94399999999999995</v>
      </c>
      <c r="AD31" s="47"/>
      <c r="AE31" s="46"/>
      <c r="AF31" s="8">
        <v>0.94399999999999995</v>
      </c>
    </row>
    <row r="32" spans="4:32" ht="13.15" customHeight="1" x14ac:dyDescent="0.25">
      <c r="E32" s="48" t="s">
        <v>329</v>
      </c>
      <c r="F32" s="47"/>
      <c r="G32" s="47"/>
      <c r="H32" s="47"/>
      <c r="I32" s="49"/>
      <c r="J32" s="81">
        <v>3</v>
      </c>
      <c r="K32" s="46"/>
      <c r="L32" s="81">
        <v>3</v>
      </c>
      <c r="M32" s="46"/>
      <c r="N32" s="81">
        <v>3</v>
      </c>
      <c r="O32" s="46"/>
      <c r="P32" s="81">
        <v>3</v>
      </c>
      <c r="Q32" s="47"/>
      <c r="R32" s="46"/>
      <c r="S32" s="81">
        <v>3</v>
      </c>
      <c r="T32" s="46"/>
      <c r="U32" s="81">
        <v>3</v>
      </c>
      <c r="V32" s="46"/>
      <c r="W32" s="81">
        <v>3</v>
      </c>
      <c r="X32" s="47"/>
      <c r="Y32" s="47"/>
      <c r="Z32" s="47"/>
      <c r="AA32" s="46"/>
      <c r="AB32" s="3">
        <v>3</v>
      </c>
      <c r="AC32" s="50">
        <v>3</v>
      </c>
      <c r="AD32" s="47"/>
      <c r="AE32" s="46"/>
      <c r="AF32" s="4">
        <v>3</v>
      </c>
    </row>
    <row r="33" spans="5:37" ht="13.15" customHeight="1" x14ac:dyDescent="0.25">
      <c r="E33" s="51" t="s">
        <v>331</v>
      </c>
      <c r="F33" s="47"/>
      <c r="G33" s="47"/>
      <c r="H33" s="47"/>
      <c r="I33" s="49"/>
      <c r="J33" s="82">
        <v>2.2999999999999998</v>
      </c>
      <c r="K33" s="46"/>
      <c r="L33" s="82">
        <v>2.2999999999999998</v>
      </c>
      <c r="M33" s="46"/>
      <c r="N33" s="82">
        <v>2.2999999999999998</v>
      </c>
      <c r="O33" s="46"/>
      <c r="P33" s="82">
        <v>2.2999999999999998</v>
      </c>
      <c r="Q33" s="47"/>
      <c r="R33" s="46"/>
      <c r="S33" s="82">
        <v>2.2999999999999998</v>
      </c>
      <c r="T33" s="46"/>
      <c r="U33" s="82">
        <v>1.6</v>
      </c>
      <c r="V33" s="46"/>
      <c r="W33" s="82">
        <v>1.6</v>
      </c>
      <c r="X33" s="47"/>
      <c r="Y33" s="47"/>
      <c r="Z33" s="47"/>
      <c r="AA33" s="46"/>
      <c r="AB33" s="9">
        <v>1.6</v>
      </c>
      <c r="AC33" s="52">
        <v>1.5</v>
      </c>
      <c r="AD33" s="47"/>
      <c r="AE33" s="46"/>
      <c r="AF33" s="10">
        <v>1.5</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1114</v>
      </c>
      <c r="K35" s="46"/>
      <c r="L35" s="80" t="s">
        <v>1114</v>
      </c>
      <c r="M35" s="46"/>
      <c r="N35" s="80" t="s">
        <v>1114</v>
      </c>
      <c r="O35" s="46"/>
      <c r="P35" s="80" t="s">
        <v>1114</v>
      </c>
      <c r="Q35" s="47"/>
      <c r="R35" s="46"/>
      <c r="S35" s="80" t="s">
        <v>1114</v>
      </c>
      <c r="T35" s="46"/>
      <c r="U35" s="80" t="s">
        <v>1114</v>
      </c>
      <c r="V35" s="46"/>
      <c r="W35" s="80" t="s">
        <v>1114</v>
      </c>
      <c r="X35" s="47"/>
      <c r="Y35" s="47"/>
      <c r="Z35" s="47"/>
      <c r="AA35" s="46"/>
      <c r="AB35" s="5" t="s">
        <v>1114</v>
      </c>
      <c r="AC35" s="45" t="s">
        <v>1114</v>
      </c>
      <c r="AD35" s="47"/>
      <c r="AE35" s="46"/>
      <c r="AF35" s="6" t="s">
        <v>1114</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4</v>
      </c>
      <c r="K43" s="46"/>
      <c r="L43" s="81">
        <v>4</v>
      </c>
      <c r="M43" s="46"/>
      <c r="N43" s="81">
        <v>4</v>
      </c>
      <c r="O43" s="46"/>
      <c r="P43" s="81">
        <v>4</v>
      </c>
      <c r="Q43" s="47"/>
      <c r="R43" s="46"/>
      <c r="S43" s="81">
        <v>4</v>
      </c>
      <c r="T43" s="46"/>
      <c r="U43" s="81">
        <v>4</v>
      </c>
      <c r="V43" s="46"/>
      <c r="W43" s="81">
        <v>4</v>
      </c>
      <c r="X43" s="47"/>
      <c r="Y43" s="47"/>
      <c r="Z43" s="47"/>
      <c r="AA43" s="46"/>
      <c r="AB43" s="3">
        <v>4</v>
      </c>
      <c r="AC43" s="50">
        <v>4</v>
      </c>
      <c r="AD43" s="47"/>
      <c r="AE43" s="46"/>
      <c r="AF43" s="4">
        <v>4</v>
      </c>
    </row>
    <row r="44" spans="5:37" ht="20.100000000000001" customHeight="1" x14ac:dyDescent="0.25">
      <c r="E44" s="48" t="s">
        <v>310</v>
      </c>
      <c r="F44" s="47"/>
      <c r="G44" s="47"/>
      <c r="H44" s="47"/>
      <c r="I44" s="49"/>
      <c r="J44" s="81">
        <v>2</v>
      </c>
      <c r="K44" s="46"/>
      <c r="L44" s="81">
        <v>2</v>
      </c>
      <c r="M44" s="46"/>
      <c r="N44" s="81">
        <v>2</v>
      </c>
      <c r="O44" s="46"/>
      <c r="P44" s="81">
        <v>2</v>
      </c>
      <c r="Q44" s="47"/>
      <c r="R44" s="46"/>
      <c r="S44" s="81">
        <v>2</v>
      </c>
      <c r="T44" s="46"/>
      <c r="U44" s="81">
        <v>2</v>
      </c>
      <c r="V44" s="46"/>
      <c r="W44" s="81">
        <v>2</v>
      </c>
      <c r="X44" s="47"/>
      <c r="Y44" s="47"/>
      <c r="Z44" s="47"/>
      <c r="AA44" s="46"/>
      <c r="AB44" s="3">
        <v>2</v>
      </c>
      <c r="AC44" s="50">
        <v>2</v>
      </c>
      <c r="AD44" s="47"/>
      <c r="AE44" s="46"/>
      <c r="AF44" s="4">
        <v>2</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dHAZEcPUjUNPgaznb1vfw+E6Ea+GY6MVCGSorjp/SP0Mv59N6Z6XC/ZihEisHY95W7qrGG2lgBq2ZPkgvbuhmw==" saltValue="ptuHAztamD5nPqIgtXqtb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9D7A9EE-2E7F-4CA2-88B5-69A88F975D19}"/>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(66/22kV)</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B1:AI51"/>
  <sheetViews>
    <sheetView showGridLines="0" topLeftCell="A28" zoomScale="145" zoomScaleNormal="145" workbookViewId="0">
      <selection activeCell="AE42" sqref="E41:AE42"/>
    </sheetView>
  </sheetViews>
  <sheetFormatPr defaultRowHeight="15" x14ac:dyDescent="0.25"/>
  <cols>
    <col min="1" max="2" width="0.140625" customWidth="1"/>
    <col min="3" max="4" width="0" hidden="1" customWidth="1"/>
    <col min="5" max="5" width="13.28515625" customWidth="1"/>
    <col min="6" max="7" width="0.28515625" customWidth="1"/>
    <col min="8" max="8" width="6.28515625" customWidth="1"/>
    <col min="9" max="9" width="0.42578125" customWidth="1"/>
    <col min="10" max="10" width="6.5703125" customWidth="1"/>
    <col min="11" max="11" width="5.5703125" customWidth="1"/>
    <col min="12" max="12" width="1.42578125" customWidth="1"/>
    <col min="13" max="13" width="0.28515625" customWidth="1"/>
    <col min="14" max="14" width="6.85546875" customWidth="1"/>
    <col min="15" max="15" width="3.140625" customWidth="1"/>
    <col min="16" max="16" width="0.42578125" customWidth="1"/>
    <col min="17" max="17" width="3.5703125" customWidth="1"/>
    <col min="18" max="18" width="6.85546875" customWidth="1"/>
    <col min="19" max="19" width="0.28515625" customWidth="1"/>
    <col min="20" max="20" width="0.42578125" customWidth="1"/>
    <col min="21" max="21" width="6.7109375" customWidth="1"/>
    <col min="22" max="22" width="1.42578125" customWidth="1"/>
    <col min="23" max="23" width="0.5703125" customWidth="1"/>
    <col min="24" max="24" width="1.28515625" customWidth="1"/>
    <col min="25" max="25" width="1.5703125" customWidth="1"/>
    <col min="26" max="26" width="2.140625" customWidth="1"/>
    <col min="27" max="27" width="7" customWidth="1"/>
    <col min="28" max="28" width="0.7109375" customWidth="1"/>
    <col min="29" max="29" width="0.42578125" customWidth="1"/>
    <col min="30" max="30" width="6" customWidth="1"/>
    <col min="31" max="31" width="7" customWidth="1"/>
    <col min="32" max="32" width="0" hidden="1" customWidth="1"/>
    <col min="33" max="33" width="1.140625" customWidth="1"/>
    <col min="34" max="34" width="0" hidden="1" customWidth="1"/>
    <col min="35" max="35" width="0.42578125" customWidth="1"/>
    <col min="36" max="36" width="8.85546875" customWidth="1"/>
  </cols>
  <sheetData>
    <row r="1" spans="2:35" ht="18" customHeight="1" x14ac:dyDescent="0.25">
      <c r="C1" s="85" t="s">
        <v>826</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row>
    <row r="2" spans="2:35" ht="4.7" customHeight="1" x14ac:dyDescent="0.25"/>
    <row r="3" spans="2:35" x14ac:dyDescent="0.25">
      <c r="B3" s="68" t="s">
        <v>643</v>
      </c>
      <c r="C3" s="69"/>
      <c r="D3" s="69"/>
      <c r="E3" s="69"/>
      <c r="H3" s="70" t="s">
        <v>1115</v>
      </c>
      <c r="I3" s="69"/>
      <c r="J3" s="69"/>
      <c r="K3" s="69"/>
      <c r="L3" s="69"/>
      <c r="M3" s="69"/>
      <c r="N3" s="69"/>
      <c r="O3" s="69"/>
      <c r="P3" s="69"/>
      <c r="Q3" s="69"/>
      <c r="R3" s="69"/>
      <c r="U3" s="71" t="s">
        <v>645</v>
      </c>
      <c r="V3" s="69"/>
      <c r="X3" s="72" t="s">
        <v>1116</v>
      </c>
      <c r="Y3" s="69"/>
      <c r="Z3" s="69"/>
      <c r="AA3" s="69"/>
      <c r="AB3" s="69"/>
      <c r="AC3" s="69"/>
      <c r="AD3" s="69"/>
      <c r="AE3" s="69"/>
      <c r="AF3" s="69"/>
      <c r="AG3" s="69"/>
      <c r="AH3" s="69"/>
    </row>
    <row r="4" spans="2:35" x14ac:dyDescent="0.25">
      <c r="H4" s="69"/>
      <c r="I4" s="69"/>
      <c r="J4" s="69"/>
      <c r="K4" s="69"/>
      <c r="L4" s="69"/>
      <c r="M4" s="69"/>
      <c r="N4" s="69"/>
      <c r="O4" s="69"/>
      <c r="P4" s="69"/>
      <c r="Q4" s="69"/>
      <c r="R4" s="69"/>
      <c r="U4" s="69"/>
      <c r="V4" s="69"/>
      <c r="X4" s="69"/>
      <c r="Y4" s="69"/>
      <c r="Z4" s="69"/>
      <c r="AA4" s="69"/>
      <c r="AB4" s="69"/>
      <c r="AC4" s="69"/>
      <c r="AD4" s="69"/>
      <c r="AE4" s="69"/>
      <c r="AF4" s="69"/>
      <c r="AG4" s="69"/>
      <c r="AH4" s="69"/>
    </row>
    <row r="5" spans="2:35" x14ac:dyDescent="0.25">
      <c r="H5" s="69"/>
      <c r="I5" s="69"/>
      <c r="J5" s="69"/>
      <c r="K5" s="69"/>
      <c r="L5" s="69"/>
      <c r="M5" s="69"/>
      <c r="N5" s="69"/>
      <c r="O5" s="69"/>
      <c r="P5" s="69"/>
      <c r="Q5" s="69"/>
      <c r="R5" s="69"/>
      <c r="X5" s="69"/>
      <c r="Y5" s="69"/>
      <c r="Z5" s="69"/>
      <c r="AA5" s="69"/>
      <c r="AB5" s="69"/>
      <c r="AC5" s="69"/>
      <c r="AD5" s="69"/>
      <c r="AE5" s="69"/>
      <c r="AF5" s="69"/>
      <c r="AG5" s="69"/>
      <c r="AH5" s="69"/>
    </row>
    <row r="6" spans="2:35" ht="2.1" customHeight="1" x14ac:dyDescent="0.25"/>
    <row r="7" spans="2:35" x14ac:dyDescent="0.25">
      <c r="B7" s="68" t="s">
        <v>647</v>
      </c>
      <c r="C7" s="69"/>
      <c r="D7" s="69"/>
      <c r="E7" s="69"/>
      <c r="H7" s="77" t="s">
        <v>698</v>
      </c>
      <c r="I7" s="69"/>
      <c r="J7" s="69"/>
      <c r="K7" s="69"/>
      <c r="L7" s="69"/>
      <c r="M7" s="69"/>
      <c r="N7" s="69"/>
      <c r="O7" s="69"/>
      <c r="P7" s="69"/>
      <c r="Q7" s="69"/>
      <c r="R7" s="69"/>
      <c r="S7" s="69"/>
      <c r="T7" s="69"/>
      <c r="U7" s="69"/>
      <c r="V7" s="69"/>
      <c r="W7" s="69"/>
      <c r="X7" s="69"/>
      <c r="Y7" s="69"/>
      <c r="Z7" s="69"/>
      <c r="AA7" s="69"/>
      <c r="AB7" s="69"/>
      <c r="AC7" s="69"/>
      <c r="AD7" s="69"/>
      <c r="AE7" s="69"/>
      <c r="AF7" s="69"/>
      <c r="AG7" s="69"/>
    </row>
    <row r="8" spans="2:35" x14ac:dyDescent="0.25">
      <c r="B8" s="69"/>
      <c r="C8" s="69"/>
      <c r="D8" s="69"/>
      <c r="E8" s="69"/>
    </row>
    <row r="9" spans="2:35" x14ac:dyDescent="0.25">
      <c r="B9" s="69"/>
      <c r="C9" s="69"/>
      <c r="D9" s="69"/>
      <c r="E9" s="69"/>
      <c r="H9" s="77" t="s">
        <v>1117</v>
      </c>
      <c r="I9" s="69"/>
      <c r="J9" s="69"/>
      <c r="K9" s="69"/>
      <c r="L9" s="69"/>
      <c r="M9" s="69"/>
      <c r="N9" s="69"/>
      <c r="O9" s="69"/>
      <c r="P9" s="69"/>
      <c r="Q9" s="69"/>
      <c r="R9" s="69"/>
      <c r="S9" s="69"/>
      <c r="T9" s="69"/>
      <c r="U9" s="69"/>
      <c r="V9" s="69"/>
      <c r="W9" s="69"/>
      <c r="X9" s="69"/>
      <c r="Y9" s="69"/>
      <c r="Z9" s="69"/>
      <c r="AA9" s="69"/>
      <c r="AB9" s="69"/>
      <c r="AC9" s="69"/>
      <c r="AD9" s="69"/>
      <c r="AE9" s="69"/>
      <c r="AF9" s="69"/>
      <c r="AG9" s="69"/>
    </row>
    <row r="10" spans="2:35" ht="11.45" customHeight="1" x14ac:dyDescent="0.25">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row>
    <row r="11" spans="2:35" ht="1.7" customHeight="1" x14ac:dyDescent="0.25"/>
    <row r="12" spans="2:35" ht="12" customHeight="1" x14ac:dyDescent="0.25">
      <c r="H12" s="77" t="s">
        <v>1118</v>
      </c>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row>
    <row r="13" spans="2:35" ht="10.5" customHeight="1" x14ac:dyDescent="0.25"/>
    <row r="14" spans="2:35" ht="13.5" customHeight="1" x14ac:dyDescent="0.25">
      <c r="D14" s="68" t="s">
        <v>653</v>
      </c>
      <c r="E14" s="69"/>
      <c r="F14" s="69"/>
      <c r="G14" s="69"/>
      <c r="H14" s="69"/>
      <c r="I14" s="69"/>
      <c r="J14" s="69"/>
      <c r="K14" s="69"/>
      <c r="N14" s="73" t="s">
        <v>1119</v>
      </c>
      <c r="O14" s="69"/>
      <c r="P14" s="69"/>
      <c r="Q14" s="69"/>
      <c r="R14" s="69"/>
      <c r="S14" s="69"/>
      <c r="T14" s="69"/>
      <c r="U14" s="69"/>
      <c r="V14" s="69"/>
      <c r="W14" s="69"/>
      <c r="X14" s="69"/>
    </row>
    <row r="15" spans="2:35" ht="0.75" customHeight="1" x14ac:dyDescent="0.25">
      <c r="D15" s="69"/>
      <c r="E15" s="69"/>
      <c r="F15" s="69"/>
      <c r="G15" s="69"/>
      <c r="H15" s="69"/>
      <c r="I15" s="69"/>
      <c r="J15" s="69"/>
      <c r="K15" s="69"/>
    </row>
    <row r="16" spans="2:35" ht="15.95" customHeight="1" x14ac:dyDescent="0.25"/>
    <row r="17" spans="4:31" ht="15.95" customHeight="1" x14ac:dyDescent="0.25">
      <c r="Q17" s="74" t="s">
        <v>655</v>
      </c>
      <c r="R17" s="69"/>
      <c r="S17" s="69"/>
      <c r="T17" s="69"/>
      <c r="U17" s="69"/>
      <c r="V17" s="69"/>
      <c r="W17" s="69"/>
      <c r="X17" s="69"/>
      <c r="Y17" s="69"/>
      <c r="Z17" s="75" t="s">
        <v>109</v>
      </c>
      <c r="AA17" s="69"/>
      <c r="AB17" s="69"/>
      <c r="AC17" s="69"/>
    </row>
    <row r="18" spans="4:31" ht="0.95" customHeight="1" x14ac:dyDescent="0.25">
      <c r="D18" s="74" t="s">
        <v>655</v>
      </c>
      <c r="E18" s="69"/>
      <c r="F18" s="69"/>
      <c r="G18" s="69"/>
      <c r="H18" s="69"/>
      <c r="I18" s="69"/>
      <c r="J18" s="69"/>
      <c r="K18" s="69"/>
      <c r="N18" s="76" t="s">
        <v>109</v>
      </c>
      <c r="O18" s="69"/>
      <c r="Q18" s="69"/>
      <c r="R18" s="69"/>
      <c r="S18" s="69"/>
      <c r="T18" s="69"/>
      <c r="U18" s="69"/>
      <c r="V18" s="69"/>
      <c r="W18" s="69"/>
      <c r="X18" s="69"/>
      <c r="Y18" s="69"/>
      <c r="Z18" s="69"/>
      <c r="AA18" s="69"/>
      <c r="AB18" s="69"/>
      <c r="AC18" s="69"/>
    </row>
    <row r="19" spans="4:31" ht="0.95" customHeight="1" x14ac:dyDescent="0.25">
      <c r="D19" s="69"/>
      <c r="E19" s="69"/>
      <c r="F19" s="69"/>
      <c r="G19" s="69"/>
      <c r="H19" s="69"/>
      <c r="I19" s="69"/>
      <c r="J19" s="69"/>
      <c r="K19" s="69"/>
      <c r="N19" s="69"/>
      <c r="O19" s="69"/>
    </row>
    <row r="20" spans="4:31" ht="0.95" customHeight="1" x14ac:dyDescent="0.25"/>
    <row r="21" spans="4:31" ht="15" customHeight="1" x14ac:dyDescent="0.25"/>
    <row r="22" spans="4:31" ht="15" customHeight="1" x14ac:dyDescent="0.25">
      <c r="E22" s="54" t="s">
        <v>656</v>
      </c>
      <c r="F22" s="55"/>
      <c r="G22" s="55"/>
      <c r="H22" s="56"/>
      <c r="I22" s="60" t="s">
        <v>311</v>
      </c>
      <c r="J22" s="61"/>
      <c r="K22" s="61"/>
      <c r="L22" s="61"/>
      <c r="M22" s="61"/>
      <c r="N22" s="61"/>
      <c r="O22" s="61"/>
      <c r="P22" s="61"/>
      <c r="Q22" s="61"/>
      <c r="R22" s="61"/>
      <c r="S22" s="62"/>
      <c r="T22" s="63" t="s">
        <v>312</v>
      </c>
      <c r="U22" s="64"/>
      <c r="V22" s="64"/>
      <c r="W22" s="64"/>
      <c r="X22" s="64"/>
      <c r="Y22" s="64"/>
      <c r="Z22" s="64"/>
      <c r="AA22" s="64"/>
      <c r="AB22" s="64"/>
      <c r="AC22" s="64"/>
      <c r="AD22" s="64"/>
      <c r="AE22" s="65"/>
    </row>
    <row r="23" spans="4:31" ht="15" customHeight="1" x14ac:dyDescent="0.25">
      <c r="E23" s="57"/>
      <c r="F23" s="58"/>
      <c r="G23" s="58"/>
      <c r="H23" s="59"/>
      <c r="I23" s="84" t="s">
        <v>2</v>
      </c>
      <c r="J23" s="46"/>
      <c r="K23" s="84" t="s">
        <v>3</v>
      </c>
      <c r="L23" s="46"/>
      <c r="M23" s="84" t="s">
        <v>4</v>
      </c>
      <c r="N23" s="46"/>
      <c r="O23" s="84" t="s">
        <v>5</v>
      </c>
      <c r="P23" s="47"/>
      <c r="Q23" s="46"/>
      <c r="R23" s="84" t="s">
        <v>6</v>
      </c>
      <c r="S23" s="46"/>
      <c r="T23" s="84" t="s">
        <v>657</v>
      </c>
      <c r="U23" s="46"/>
      <c r="V23" s="84" t="s">
        <v>658</v>
      </c>
      <c r="W23" s="47"/>
      <c r="X23" s="47"/>
      <c r="Y23" s="47"/>
      <c r="Z23" s="46"/>
      <c r="AA23" s="1" t="s">
        <v>659</v>
      </c>
      <c r="AB23" s="66" t="s">
        <v>660</v>
      </c>
      <c r="AC23" s="47"/>
      <c r="AD23" s="46"/>
      <c r="AE23" s="2" t="s">
        <v>661</v>
      </c>
    </row>
    <row r="24" spans="4:31" ht="13.15" customHeight="1" x14ac:dyDescent="0.25">
      <c r="E24" s="48" t="s">
        <v>317</v>
      </c>
      <c r="F24" s="47"/>
      <c r="G24" s="47"/>
      <c r="H24" s="49"/>
      <c r="I24" s="81">
        <v>16.7</v>
      </c>
      <c r="J24" s="46"/>
      <c r="K24" s="81">
        <v>16.7</v>
      </c>
      <c r="L24" s="46"/>
      <c r="M24" s="81">
        <v>16.7</v>
      </c>
      <c r="N24" s="46"/>
      <c r="O24" s="81">
        <v>16.7</v>
      </c>
      <c r="P24" s="47"/>
      <c r="Q24" s="46"/>
      <c r="R24" s="81">
        <v>16.7</v>
      </c>
      <c r="S24" s="46"/>
      <c r="T24" s="81">
        <v>18</v>
      </c>
      <c r="U24" s="46"/>
      <c r="V24" s="81">
        <v>18</v>
      </c>
      <c r="W24" s="47"/>
      <c r="X24" s="47"/>
      <c r="Y24" s="47"/>
      <c r="Z24" s="46"/>
      <c r="AA24" s="3">
        <v>18</v>
      </c>
      <c r="AB24" s="50">
        <v>18</v>
      </c>
      <c r="AC24" s="47"/>
      <c r="AD24" s="46"/>
      <c r="AE24" s="4">
        <v>18</v>
      </c>
    </row>
    <row r="25" spans="4:31" ht="20.25" customHeight="1" x14ac:dyDescent="0.25">
      <c r="E25" s="48" t="s">
        <v>319</v>
      </c>
      <c r="F25" s="47"/>
      <c r="G25" s="47"/>
      <c r="H25" s="49"/>
      <c r="I25" s="81">
        <v>0</v>
      </c>
      <c r="J25" s="46"/>
      <c r="K25" s="81">
        <v>0</v>
      </c>
      <c r="L25" s="46"/>
      <c r="M25" s="81">
        <v>0</v>
      </c>
      <c r="N25" s="46"/>
      <c r="O25" s="81">
        <v>0</v>
      </c>
      <c r="P25" s="47"/>
      <c r="Q25" s="46"/>
      <c r="R25" s="81">
        <v>0</v>
      </c>
      <c r="S25" s="46"/>
      <c r="T25" s="81">
        <v>0</v>
      </c>
      <c r="U25" s="46"/>
      <c r="V25" s="81">
        <v>0</v>
      </c>
      <c r="W25" s="47"/>
      <c r="X25" s="47"/>
      <c r="Y25" s="47"/>
      <c r="Z25" s="46"/>
      <c r="AA25" s="3">
        <v>0</v>
      </c>
      <c r="AB25" s="50">
        <v>0</v>
      </c>
      <c r="AC25" s="47"/>
      <c r="AD25" s="46"/>
      <c r="AE25" s="4">
        <v>0</v>
      </c>
    </row>
    <row r="26" spans="4:31" ht="13.15" customHeight="1" x14ac:dyDescent="0.25">
      <c r="E26" s="48" t="s">
        <v>321</v>
      </c>
      <c r="F26" s="47"/>
      <c r="G26" s="47"/>
      <c r="H26" s="49"/>
      <c r="I26" s="81">
        <v>8.6999999999999993</v>
      </c>
      <c r="J26" s="46"/>
      <c r="K26" s="81">
        <v>8.6</v>
      </c>
      <c r="L26" s="46"/>
      <c r="M26" s="81">
        <v>8.6</v>
      </c>
      <c r="N26" s="46"/>
      <c r="O26" s="81">
        <v>8.6</v>
      </c>
      <c r="P26" s="47"/>
      <c r="Q26" s="46"/>
      <c r="R26" s="81">
        <v>8.6999999999999993</v>
      </c>
      <c r="S26" s="46"/>
      <c r="T26" s="81">
        <v>7.6</v>
      </c>
      <c r="U26" s="46"/>
      <c r="V26" s="81">
        <v>7.6</v>
      </c>
      <c r="W26" s="47"/>
      <c r="X26" s="47"/>
      <c r="Y26" s="47"/>
      <c r="Z26" s="46"/>
      <c r="AA26" s="3">
        <v>7.6</v>
      </c>
      <c r="AB26" s="50">
        <v>7.6</v>
      </c>
      <c r="AC26" s="47"/>
      <c r="AD26" s="46"/>
      <c r="AE26" s="4">
        <v>7.6</v>
      </c>
    </row>
    <row r="27" spans="4:31" ht="13.15" customHeight="1" x14ac:dyDescent="0.25">
      <c r="E27" s="48" t="s">
        <v>323</v>
      </c>
      <c r="F27" s="47"/>
      <c r="G27" s="47"/>
      <c r="H27" s="49"/>
      <c r="I27" s="80"/>
      <c r="J27" s="46"/>
      <c r="K27" s="80"/>
      <c r="L27" s="46"/>
      <c r="M27" s="80"/>
      <c r="N27" s="46"/>
      <c r="O27" s="80"/>
      <c r="P27" s="47"/>
      <c r="Q27" s="46"/>
      <c r="R27" s="80"/>
      <c r="S27" s="46"/>
      <c r="T27" s="80"/>
      <c r="U27" s="46"/>
      <c r="V27" s="80"/>
      <c r="W27" s="47"/>
      <c r="X27" s="47"/>
      <c r="Y27" s="47"/>
      <c r="Z27" s="46"/>
      <c r="AA27" s="5"/>
      <c r="AB27" s="45"/>
      <c r="AC27" s="47"/>
      <c r="AD27" s="46"/>
      <c r="AE27" s="6"/>
    </row>
    <row r="28" spans="4:31" ht="13.15" customHeight="1" x14ac:dyDescent="0.25">
      <c r="E28" s="48" t="s">
        <v>325</v>
      </c>
      <c r="F28" s="47"/>
      <c r="G28" s="47"/>
      <c r="H28" s="49"/>
      <c r="I28" s="80"/>
      <c r="J28" s="46"/>
      <c r="K28" s="80"/>
      <c r="L28" s="46"/>
      <c r="M28" s="80"/>
      <c r="N28" s="46"/>
      <c r="O28" s="80"/>
      <c r="P28" s="47"/>
      <c r="Q28" s="46"/>
      <c r="R28" s="80"/>
      <c r="S28" s="46"/>
      <c r="T28" s="80"/>
      <c r="U28" s="46"/>
      <c r="V28" s="80"/>
      <c r="W28" s="47"/>
      <c r="X28" s="47"/>
      <c r="Y28" s="47"/>
      <c r="Z28" s="46"/>
      <c r="AA28" s="5"/>
      <c r="AB28" s="45"/>
      <c r="AC28" s="47"/>
      <c r="AD28" s="46"/>
      <c r="AE28" s="6"/>
    </row>
    <row r="29" spans="4:31" ht="20.25" customHeight="1" x14ac:dyDescent="0.25">
      <c r="E29" s="48" t="s">
        <v>327</v>
      </c>
      <c r="F29" s="47"/>
      <c r="G29" s="47"/>
      <c r="H29" s="49"/>
      <c r="I29" s="83">
        <v>0.90500000000000003</v>
      </c>
      <c r="J29" s="46"/>
      <c r="K29" s="83">
        <v>0.90500000000000003</v>
      </c>
      <c r="L29" s="46"/>
      <c r="M29" s="83">
        <v>0.90500000000000003</v>
      </c>
      <c r="N29" s="46"/>
      <c r="O29" s="83">
        <v>0.90500000000000003</v>
      </c>
      <c r="P29" s="47"/>
      <c r="Q29" s="46"/>
      <c r="R29" s="83">
        <v>0.90500000000000003</v>
      </c>
      <c r="S29" s="46"/>
      <c r="T29" s="83">
        <v>0.82399999999999995</v>
      </c>
      <c r="U29" s="46"/>
      <c r="V29" s="83">
        <v>0.82399999999999995</v>
      </c>
      <c r="W29" s="47"/>
      <c r="X29" s="47"/>
      <c r="Y29" s="47"/>
      <c r="Z29" s="46"/>
      <c r="AA29" s="7">
        <v>0.82399999999999995</v>
      </c>
      <c r="AB29" s="53">
        <v>0.82399999999999995</v>
      </c>
      <c r="AC29" s="47"/>
      <c r="AD29" s="46"/>
      <c r="AE29" s="8">
        <v>0.82399999999999995</v>
      </c>
    </row>
    <row r="30" spans="4:31" ht="13.15" customHeight="1" x14ac:dyDescent="0.25">
      <c r="E30" s="48" t="s">
        <v>329</v>
      </c>
      <c r="F30" s="47"/>
      <c r="G30" s="47"/>
      <c r="H30" s="49"/>
      <c r="I30" s="81">
        <v>9.6</v>
      </c>
      <c r="J30" s="46"/>
      <c r="K30" s="81">
        <v>9.6</v>
      </c>
      <c r="L30" s="46"/>
      <c r="M30" s="81">
        <v>9.6</v>
      </c>
      <c r="N30" s="46"/>
      <c r="O30" s="81">
        <v>9.6</v>
      </c>
      <c r="P30" s="47"/>
      <c r="Q30" s="46"/>
      <c r="R30" s="81">
        <v>9.6</v>
      </c>
      <c r="S30" s="46"/>
      <c r="T30" s="81">
        <v>10</v>
      </c>
      <c r="U30" s="46"/>
      <c r="V30" s="81">
        <v>10</v>
      </c>
      <c r="W30" s="47"/>
      <c r="X30" s="47"/>
      <c r="Y30" s="47"/>
      <c r="Z30" s="46"/>
      <c r="AA30" s="3">
        <v>10</v>
      </c>
      <c r="AB30" s="50">
        <v>10</v>
      </c>
      <c r="AC30" s="47"/>
      <c r="AD30" s="46"/>
      <c r="AE30" s="4">
        <v>10</v>
      </c>
    </row>
    <row r="31" spans="4:31" ht="13.15" customHeight="1" x14ac:dyDescent="0.25">
      <c r="E31" s="51" t="s">
        <v>331</v>
      </c>
      <c r="F31" s="47"/>
      <c r="G31" s="47"/>
      <c r="H31" s="49"/>
      <c r="I31" s="82">
        <v>8.5</v>
      </c>
      <c r="J31" s="46"/>
      <c r="K31" s="82">
        <v>8.5</v>
      </c>
      <c r="L31" s="46"/>
      <c r="M31" s="82">
        <v>8.5</v>
      </c>
      <c r="N31" s="46"/>
      <c r="O31" s="82">
        <v>8.5</v>
      </c>
      <c r="P31" s="47"/>
      <c r="Q31" s="46"/>
      <c r="R31" s="82">
        <v>8.6</v>
      </c>
      <c r="S31" s="46"/>
      <c r="T31" s="82">
        <v>7.4</v>
      </c>
      <c r="U31" s="46"/>
      <c r="V31" s="82">
        <v>7.3</v>
      </c>
      <c r="W31" s="47"/>
      <c r="X31" s="47"/>
      <c r="Y31" s="47"/>
      <c r="Z31" s="46"/>
      <c r="AA31" s="9">
        <v>7.3</v>
      </c>
      <c r="AB31" s="52">
        <v>7.3</v>
      </c>
      <c r="AC31" s="47"/>
      <c r="AD31" s="46"/>
      <c r="AE31" s="10">
        <v>7.3</v>
      </c>
    </row>
    <row r="32" spans="4:31" ht="20.25" customHeight="1" x14ac:dyDescent="0.25">
      <c r="E32" s="48" t="s">
        <v>662</v>
      </c>
      <c r="F32" s="47"/>
      <c r="G32" s="47"/>
      <c r="H32" s="49"/>
      <c r="I32" s="80">
        <v>0.4</v>
      </c>
      <c r="J32" s="46"/>
      <c r="K32" s="80">
        <v>0.4</v>
      </c>
      <c r="L32" s="46"/>
      <c r="M32" s="80">
        <v>0.4</v>
      </c>
      <c r="N32" s="46"/>
      <c r="O32" s="80">
        <v>0.4</v>
      </c>
      <c r="P32" s="47"/>
      <c r="Q32" s="46"/>
      <c r="R32" s="80">
        <v>0.4</v>
      </c>
      <c r="S32" s="46"/>
      <c r="T32" s="80">
        <v>0.4</v>
      </c>
      <c r="U32" s="46"/>
      <c r="V32" s="80">
        <v>0.4</v>
      </c>
      <c r="W32" s="47"/>
      <c r="X32" s="47"/>
      <c r="Y32" s="47"/>
      <c r="Z32" s="46"/>
      <c r="AA32" s="5">
        <v>0.4</v>
      </c>
      <c r="AB32" s="45">
        <v>0.4</v>
      </c>
      <c r="AC32" s="47"/>
      <c r="AD32" s="46"/>
      <c r="AE32" s="6">
        <v>0.4</v>
      </c>
    </row>
    <row r="33" spans="5:31" ht="20.25" customHeight="1" x14ac:dyDescent="0.25">
      <c r="E33" s="48" t="s">
        <v>663</v>
      </c>
      <c r="F33" s="47"/>
      <c r="G33" s="47"/>
      <c r="H33" s="49"/>
      <c r="I33" s="80" t="s">
        <v>1120</v>
      </c>
      <c r="J33" s="46"/>
      <c r="K33" s="80" t="s">
        <v>1120</v>
      </c>
      <c r="L33" s="46"/>
      <c r="M33" s="80" t="s">
        <v>1120</v>
      </c>
      <c r="N33" s="46"/>
      <c r="O33" s="80" t="s">
        <v>1120</v>
      </c>
      <c r="P33" s="47"/>
      <c r="Q33" s="46"/>
      <c r="R33" s="80" t="s">
        <v>1120</v>
      </c>
      <c r="S33" s="46"/>
      <c r="T33" s="80" t="s">
        <v>1120</v>
      </c>
      <c r="U33" s="46"/>
      <c r="V33" s="80" t="s">
        <v>1120</v>
      </c>
      <c r="W33" s="47"/>
      <c r="X33" s="47"/>
      <c r="Y33" s="47"/>
      <c r="Z33" s="46"/>
      <c r="AA33" s="5" t="s">
        <v>1120</v>
      </c>
      <c r="AB33" s="45" t="s">
        <v>1120</v>
      </c>
      <c r="AC33" s="47"/>
      <c r="AD33" s="46"/>
      <c r="AE33" s="6" t="s">
        <v>1120</v>
      </c>
    </row>
    <row r="34" spans="5:31" ht="13.15" customHeight="1" x14ac:dyDescent="0.25">
      <c r="E34" s="48" t="s">
        <v>337</v>
      </c>
      <c r="F34" s="47"/>
      <c r="G34" s="47"/>
      <c r="H34" s="49"/>
      <c r="I34" s="80"/>
      <c r="J34" s="46"/>
      <c r="K34" s="80"/>
      <c r="L34" s="46"/>
      <c r="M34" s="80"/>
      <c r="N34" s="46"/>
      <c r="O34" s="80"/>
      <c r="P34" s="47"/>
      <c r="Q34" s="46"/>
      <c r="R34" s="80"/>
      <c r="S34" s="46"/>
      <c r="T34" s="80"/>
      <c r="U34" s="46"/>
      <c r="V34" s="80"/>
      <c r="W34" s="47"/>
      <c r="X34" s="47"/>
      <c r="Y34" s="47"/>
      <c r="Z34" s="46"/>
      <c r="AA34" s="5"/>
      <c r="AB34" s="45"/>
      <c r="AC34" s="47"/>
      <c r="AD34" s="46"/>
      <c r="AE34" s="6"/>
    </row>
    <row r="35" spans="5:31" x14ac:dyDescent="0.25">
      <c r="E35" s="48" t="s">
        <v>340</v>
      </c>
      <c r="F35" s="47"/>
      <c r="G35" s="47"/>
      <c r="H35" s="49"/>
      <c r="I35" s="81">
        <v>0</v>
      </c>
      <c r="J35" s="46"/>
      <c r="K35" s="81">
        <v>0</v>
      </c>
      <c r="L35" s="46"/>
      <c r="M35" s="81">
        <v>0</v>
      </c>
      <c r="N35" s="46"/>
      <c r="O35" s="81">
        <v>0</v>
      </c>
      <c r="P35" s="47"/>
      <c r="Q35" s="46"/>
      <c r="R35" s="81">
        <v>0</v>
      </c>
      <c r="S35" s="46"/>
      <c r="T35" s="81">
        <v>0</v>
      </c>
      <c r="U35" s="46"/>
      <c r="V35" s="81">
        <v>0</v>
      </c>
      <c r="W35" s="47"/>
      <c r="X35" s="47"/>
      <c r="Y35" s="47"/>
      <c r="Z35" s="46"/>
      <c r="AA35" s="3">
        <v>0</v>
      </c>
      <c r="AB35" s="50">
        <v>0</v>
      </c>
      <c r="AC35" s="47"/>
      <c r="AD35" s="46"/>
      <c r="AE35" s="4">
        <v>0</v>
      </c>
    </row>
    <row r="36" spans="5:31" ht="20.25" customHeight="1" x14ac:dyDescent="0.25">
      <c r="E36" s="48" t="s">
        <v>342</v>
      </c>
      <c r="F36" s="47"/>
      <c r="G36" s="47"/>
      <c r="H36" s="49"/>
      <c r="I36" s="81">
        <v>0</v>
      </c>
      <c r="J36" s="46"/>
      <c r="K36" s="81">
        <v>0</v>
      </c>
      <c r="L36" s="46"/>
      <c r="M36" s="81">
        <v>0</v>
      </c>
      <c r="N36" s="46"/>
      <c r="O36" s="81">
        <v>0</v>
      </c>
      <c r="P36" s="47"/>
      <c r="Q36" s="46"/>
      <c r="R36" s="81">
        <v>0</v>
      </c>
      <c r="S36" s="46"/>
      <c r="T36" s="81">
        <v>0</v>
      </c>
      <c r="U36" s="46"/>
      <c r="V36" s="81">
        <v>0</v>
      </c>
      <c r="W36" s="47"/>
      <c r="X36" s="47"/>
      <c r="Y36" s="47"/>
      <c r="Z36" s="46"/>
      <c r="AA36" s="3">
        <v>0</v>
      </c>
      <c r="AB36" s="50">
        <v>0</v>
      </c>
      <c r="AC36" s="47"/>
      <c r="AD36" s="46"/>
      <c r="AE36" s="4">
        <v>0</v>
      </c>
    </row>
    <row r="37" spans="5:31" x14ac:dyDescent="0.25">
      <c r="E37" s="48" t="s">
        <v>344</v>
      </c>
      <c r="F37" s="47"/>
      <c r="G37" s="47"/>
      <c r="H37" s="49"/>
      <c r="I37" s="81">
        <v>0</v>
      </c>
      <c r="J37" s="46"/>
      <c r="K37" s="81">
        <v>0</v>
      </c>
      <c r="L37" s="46"/>
      <c r="M37" s="81">
        <v>0</v>
      </c>
      <c r="N37" s="46"/>
      <c r="O37" s="81">
        <v>0</v>
      </c>
      <c r="P37" s="47"/>
      <c r="Q37" s="46"/>
      <c r="R37" s="81">
        <v>0</v>
      </c>
      <c r="S37" s="46"/>
      <c r="T37" s="81">
        <v>0</v>
      </c>
      <c r="U37" s="46"/>
      <c r="V37" s="81">
        <v>0</v>
      </c>
      <c r="W37" s="47"/>
      <c r="X37" s="47"/>
      <c r="Y37" s="47"/>
      <c r="Z37" s="46"/>
      <c r="AA37" s="3">
        <v>0</v>
      </c>
      <c r="AB37" s="50">
        <v>0</v>
      </c>
      <c r="AC37" s="47"/>
      <c r="AD37" s="46"/>
      <c r="AE37" s="4">
        <v>0</v>
      </c>
    </row>
    <row r="38" spans="5:31" x14ac:dyDescent="0.25">
      <c r="E38" s="48" t="s">
        <v>346</v>
      </c>
      <c r="F38" s="47"/>
      <c r="G38" s="47"/>
      <c r="H38" s="49"/>
      <c r="I38" s="81">
        <v>0</v>
      </c>
      <c r="J38" s="46"/>
      <c r="K38" s="81">
        <v>0</v>
      </c>
      <c r="L38" s="46"/>
      <c r="M38" s="81">
        <v>0</v>
      </c>
      <c r="N38" s="46"/>
      <c r="O38" s="81">
        <v>0</v>
      </c>
      <c r="P38" s="47"/>
      <c r="Q38" s="46"/>
      <c r="R38" s="81">
        <v>0</v>
      </c>
      <c r="S38" s="46"/>
      <c r="T38" s="81">
        <v>0</v>
      </c>
      <c r="U38" s="46"/>
      <c r="V38" s="81">
        <v>0</v>
      </c>
      <c r="W38" s="47"/>
      <c r="X38" s="47"/>
      <c r="Y38" s="47"/>
      <c r="Z38" s="46"/>
      <c r="AA38" s="3">
        <v>0</v>
      </c>
      <c r="AB38" s="50">
        <v>0</v>
      </c>
      <c r="AC38" s="47"/>
      <c r="AD38" s="46"/>
      <c r="AE38" s="4">
        <v>0</v>
      </c>
    </row>
    <row r="39" spans="5:31" x14ac:dyDescent="0.25">
      <c r="E39" s="48" t="s">
        <v>348</v>
      </c>
      <c r="F39" s="47"/>
      <c r="G39" s="47"/>
      <c r="H39" s="49"/>
      <c r="I39" s="81">
        <v>0</v>
      </c>
      <c r="J39" s="46"/>
      <c r="K39" s="81">
        <v>0</v>
      </c>
      <c r="L39" s="46"/>
      <c r="M39" s="81">
        <v>0</v>
      </c>
      <c r="N39" s="46"/>
      <c r="O39" s="81">
        <v>0</v>
      </c>
      <c r="P39" s="47"/>
      <c r="Q39" s="46"/>
      <c r="R39" s="81">
        <v>0</v>
      </c>
      <c r="S39" s="46"/>
      <c r="T39" s="81">
        <v>0</v>
      </c>
      <c r="U39" s="46"/>
      <c r="V39" s="81">
        <v>0</v>
      </c>
      <c r="W39" s="47"/>
      <c r="X39" s="47"/>
      <c r="Y39" s="47"/>
      <c r="Z39" s="46"/>
      <c r="AA39" s="3">
        <v>0</v>
      </c>
      <c r="AB39" s="50">
        <v>0</v>
      </c>
      <c r="AC39" s="47"/>
      <c r="AD39" s="46"/>
      <c r="AE39" s="4">
        <v>0</v>
      </c>
    </row>
    <row r="40" spans="5:31" x14ac:dyDescent="0.25">
      <c r="E40" s="48" t="s">
        <v>350</v>
      </c>
      <c r="F40" s="47"/>
      <c r="G40" s="47"/>
      <c r="H40" s="49"/>
      <c r="I40" s="81">
        <v>0</v>
      </c>
      <c r="J40" s="46"/>
      <c r="K40" s="81">
        <v>0</v>
      </c>
      <c r="L40" s="46"/>
      <c r="M40" s="81">
        <v>0</v>
      </c>
      <c r="N40" s="46"/>
      <c r="O40" s="81">
        <v>0</v>
      </c>
      <c r="P40" s="47"/>
      <c r="Q40" s="46"/>
      <c r="R40" s="81">
        <v>0</v>
      </c>
      <c r="S40" s="46"/>
      <c r="T40" s="81">
        <v>0</v>
      </c>
      <c r="U40" s="46"/>
      <c r="V40" s="81">
        <v>0</v>
      </c>
      <c r="W40" s="47"/>
      <c r="X40" s="47"/>
      <c r="Y40" s="47"/>
      <c r="Z40" s="46"/>
      <c r="AA40" s="3">
        <v>0</v>
      </c>
      <c r="AB40" s="50">
        <v>0</v>
      </c>
      <c r="AC40" s="47"/>
      <c r="AD40" s="46"/>
      <c r="AE40" s="4">
        <v>0</v>
      </c>
    </row>
    <row r="41" spans="5:31" ht="20.100000000000001" customHeight="1" x14ac:dyDescent="0.25">
      <c r="E41" s="48" t="s">
        <v>352</v>
      </c>
      <c r="F41" s="47"/>
      <c r="G41" s="47"/>
      <c r="H41" s="49"/>
      <c r="I41" s="81">
        <v>16</v>
      </c>
      <c r="J41" s="46"/>
      <c r="K41" s="81">
        <v>16</v>
      </c>
      <c r="L41" s="46"/>
      <c r="M41" s="81">
        <v>16</v>
      </c>
      <c r="N41" s="46"/>
      <c r="O41" s="81">
        <v>16</v>
      </c>
      <c r="P41" s="47"/>
      <c r="Q41" s="46"/>
      <c r="R41" s="81">
        <v>16</v>
      </c>
      <c r="S41" s="46"/>
      <c r="T41" s="81">
        <v>16</v>
      </c>
      <c r="U41" s="46"/>
      <c r="V41" s="81">
        <v>16</v>
      </c>
      <c r="W41" s="47"/>
      <c r="X41" s="47"/>
      <c r="Y41" s="47"/>
      <c r="Z41" s="46"/>
      <c r="AA41" s="3">
        <v>16</v>
      </c>
      <c r="AB41" s="50">
        <v>16</v>
      </c>
      <c r="AC41" s="47"/>
      <c r="AD41" s="46"/>
      <c r="AE41" s="4">
        <v>16</v>
      </c>
    </row>
    <row r="42" spans="5:31" ht="20.100000000000001" customHeight="1" x14ac:dyDescent="0.25">
      <c r="E42" s="48" t="s">
        <v>310</v>
      </c>
      <c r="F42" s="47"/>
      <c r="G42" s="47"/>
      <c r="H42" s="49"/>
      <c r="I42" s="81">
        <v>8</v>
      </c>
      <c r="J42" s="46"/>
      <c r="K42" s="81">
        <v>8</v>
      </c>
      <c r="L42" s="46"/>
      <c r="M42" s="81">
        <v>8</v>
      </c>
      <c r="N42" s="46"/>
      <c r="O42" s="81">
        <v>8</v>
      </c>
      <c r="P42" s="47"/>
      <c r="Q42" s="46"/>
      <c r="R42" s="81">
        <v>8</v>
      </c>
      <c r="S42" s="46"/>
      <c r="T42" s="81">
        <v>8</v>
      </c>
      <c r="U42" s="46"/>
      <c r="V42" s="81">
        <v>8</v>
      </c>
      <c r="W42" s="47"/>
      <c r="X42" s="47"/>
      <c r="Y42" s="47"/>
      <c r="Z42" s="46"/>
      <c r="AA42" s="3">
        <v>8</v>
      </c>
      <c r="AB42" s="50">
        <v>8</v>
      </c>
      <c r="AC42" s="47"/>
      <c r="AD42" s="46"/>
      <c r="AE42" s="4">
        <v>8</v>
      </c>
    </row>
    <row r="43" spans="5:31" x14ac:dyDescent="0.25">
      <c r="E43" s="48" t="s">
        <v>355</v>
      </c>
      <c r="F43" s="47"/>
      <c r="G43" s="47"/>
      <c r="H43" s="49"/>
      <c r="I43" s="80"/>
      <c r="J43" s="46"/>
      <c r="K43" s="80"/>
      <c r="L43" s="46"/>
      <c r="M43" s="80"/>
      <c r="N43" s="46"/>
      <c r="O43" s="80"/>
      <c r="P43" s="47"/>
      <c r="Q43" s="46"/>
      <c r="R43" s="80"/>
      <c r="S43" s="46"/>
      <c r="T43" s="80"/>
      <c r="U43" s="46"/>
      <c r="V43" s="80"/>
      <c r="W43" s="47"/>
      <c r="X43" s="47"/>
      <c r="Y43" s="47"/>
      <c r="Z43" s="46"/>
      <c r="AA43" s="5"/>
      <c r="AB43" s="45"/>
      <c r="AC43" s="47"/>
      <c r="AD43" s="46"/>
      <c r="AE43" s="6"/>
    </row>
    <row r="44" spans="5:31" x14ac:dyDescent="0.25">
      <c r="E44" s="48" t="s">
        <v>357</v>
      </c>
      <c r="F44" s="47"/>
      <c r="G44" s="47"/>
      <c r="H44" s="49"/>
      <c r="I44" s="80"/>
      <c r="J44" s="46"/>
      <c r="K44" s="80"/>
      <c r="L44" s="46"/>
      <c r="M44" s="80"/>
      <c r="N44" s="46"/>
      <c r="O44" s="80"/>
      <c r="P44" s="47"/>
      <c r="Q44" s="46"/>
      <c r="R44" s="80"/>
      <c r="S44" s="46"/>
      <c r="T44" s="80"/>
      <c r="U44" s="46"/>
      <c r="V44" s="80"/>
      <c r="W44" s="47"/>
      <c r="X44" s="47"/>
      <c r="Y44" s="47"/>
      <c r="Z44" s="46"/>
      <c r="AA44" s="5"/>
      <c r="AB44" s="45"/>
      <c r="AC44" s="47"/>
      <c r="AD44" s="46"/>
      <c r="AE44" s="6"/>
    </row>
    <row r="45" spans="5:31" ht="18" x14ac:dyDescent="0.25">
      <c r="E45" s="48" t="s">
        <v>359</v>
      </c>
      <c r="F45" s="47"/>
      <c r="G45" s="47"/>
      <c r="H45" s="49"/>
      <c r="I45" s="80" t="s">
        <v>665</v>
      </c>
      <c r="J45" s="46"/>
      <c r="K45" s="80" t="s">
        <v>665</v>
      </c>
      <c r="L45" s="46"/>
      <c r="M45" s="80" t="s">
        <v>665</v>
      </c>
      <c r="N45" s="46"/>
      <c r="O45" s="80" t="s">
        <v>665</v>
      </c>
      <c r="P45" s="47"/>
      <c r="Q45" s="46"/>
      <c r="R45" s="80" t="s">
        <v>665</v>
      </c>
      <c r="S45" s="46"/>
      <c r="T45" s="80" t="s">
        <v>665</v>
      </c>
      <c r="U45" s="46"/>
      <c r="V45" s="80" t="s">
        <v>665</v>
      </c>
      <c r="W45" s="47"/>
      <c r="X45" s="47"/>
      <c r="Y45" s="47"/>
      <c r="Z45" s="46"/>
      <c r="AA45" s="5" t="s">
        <v>665</v>
      </c>
      <c r="AB45" s="45" t="s">
        <v>665</v>
      </c>
      <c r="AC45" s="47"/>
      <c r="AD45" s="46"/>
      <c r="AE45" s="6" t="s">
        <v>665</v>
      </c>
    </row>
    <row r="46" spans="5:31" x14ac:dyDescent="0.25">
      <c r="E46" s="41" t="s">
        <v>361</v>
      </c>
      <c r="F46" s="42"/>
      <c r="G46" s="42"/>
      <c r="H46" s="43"/>
      <c r="I46" s="78" t="s">
        <v>666</v>
      </c>
      <c r="J46" s="37"/>
      <c r="K46" s="78" t="s">
        <v>666</v>
      </c>
      <c r="L46" s="37"/>
      <c r="M46" s="78" t="s">
        <v>666</v>
      </c>
      <c r="N46" s="37"/>
      <c r="O46" s="78" t="s">
        <v>666</v>
      </c>
      <c r="P46" s="44"/>
      <c r="Q46" s="37"/>
      <c r="R46" s="78" t="s">
        <v>666</v>
      </c>
      <c r="S46" s="37"/>
      <c r="T46" s="79" t="s">
        <v>666</v>
      </c>
      <c r="U46" s="39"/>
      <c r="V46" s="79" t="s">
        <v>666</v>
      </c>
      <c r="W46" s="40"/>
      <c r="X46" s="40"/>
      <c r="Y46" s="40"/>
      <c r="Z46" s="39"/>
      <c r="AA46" s="12" t="s">
        <v>666</v>
      </c>
      <c r="AB46" s="38" t="s">
        <v>666</v>
      </c>
      <c r="AC46" s="40"/>
      <c r="AD46" s="39"/>
      <c r="AE46" s="13" t="s">
        <v>666</v>
      </c>
    </row>
    <row r="47" spans="5:31" ht="0" hidden="1" customHeight="1" x14ac:dyDescent="0.25"/>
    <row r="48" spans="5:31" ht="15.95" customHeight="1" x14ac:dyDescent="0.25">
      <c r="E48" s="16" t="s">
        <v>667</v>
      </c>
    </row>
    <row r="49" ht="2.4500000000000002" customHeight="1" x14ac:dyDescent="0.25"/>
    <row r="50" ht="0.6" customHeight="1" x14ac:dyDescent="0.25"/>
    <row r="51" ht="0" hidden="1" customHeight="1" x14ac:dyDescent="0.25"/>
  </sheetData>
  <sheetProtection algorithmName="SHA-512" hashValue="ZxEb9PvMNjGOr1Xwc3Y3FrJ5oprd5W900UkrYBrELh/bFf+t6+mCuf+fcrhnWD8aEaZxL5ROArD2xnjeO4dBsg==" saltValue="TSbJOsKC/jojM5j6xgtsdg==" spinCount="100000" sheet="1" objects="1" scenarios="1"/>
  <mergeCells count="232">
    <mergeCell ref="T42:U42"/>
    <mergeCell ref="V42:Z42"/>
    <mergeCell ref="AB42:AD42"/>
    <mergeCell ref="T41:U41"/>
    <mergeCell ref="V41:Z41"/>
    <mergeCell ref="AB41:AD41"/>
    <mergeCell ref="E41:H41"/>
    <mergeCell ref="I41:J41"/>
    <mergeCell ref="K41:L41"/>
    <mergeCell ref="M41:N41"/>
    <mergeCell ref="O41:Q41"/>
    <mergeCell ref="R41:S41"/>
    <mergeCell ref="B7:E9"/>
    <mergeCell ref="H7:AG7"/>
    <mergeCell ref="H9:AG10"/>
    <mergeCell ref="H12:AG12"/>
    <mergeCell ref="D14:K15"/>
    <mergeCell ref="N14:X14"/>
    <mergeCell ref="C1:AI1"/>
    <mergeCell ref="B3:E3"/>
    <mergeCell ref="H3:R5"/>
    <mergeCell ref="U3:V4"/>
    <mergeCell ref="X3:AH5"/>
    <mergeCell ref="Q17:AC18"/>
    <mergeCell ref="D18:K19"/>
    <mergeCell ref="N18:O19"/>
    <mergeCell ref="E22:H23"/>
    <mergeCell ref="I22:S22"/>
    <mergeCell ref="T22:AE22"/>
    <mergeCell ref="I23:J23"/>
    <mergeCell ref="K23:L23"/>
    <mergeCell ref="M23:N23"/>
    <mergeCell ref="O23:Q23"/>
    <mergeCell ref="R23:S23"/>
    <mergeCell ref="T23:U23"/>
    <mergeCell ref="V23:Z23"/>
    <mergeCell ref="AB23:AD23"/>
    <mergeCell ref="R24:S24"/>
    <mergeCell ref="T24:U24"/>
    <mergeCell ref="V24:Z24"/>
    <mergeCell ref="AB24:AD24"/>
    <mergeCell ref="E25:H25"/>
    <mergeCell ref="I25:J25"/>
    <mergeCell ref="K25:L25"/>
    <mergeCell ref="M25:N25"/>
    <mergeCell ref="O25:Q25"/>
    <mergeCell ref="R25:S25"/>
    <mergeCell ref="T25:U25"/>
    <mergeCell ref="V25:Z25"/>
    <mergeCell ref="AB25:AD25"/>
    <mergeCell ref="E24:H24"/>
    <mergeCell ref="I24:J24"/>
    <mergeCell ref="K24:L24"/>
    <mergeCell ref="M24:N24"/>
    <mergeCell ref="O24:Q24"/>
    <mergeCell ref="R26:S26"/>
    <mergeCell ref="T26:U26"/>
    <mergeCell ref="V26:Z26"/>
    <mergeCell ref="AB26:AD26"/>
    <mergeCell ref="E27:H27"/>
    <mergeCell ref="I27:J27"/>
    <mergeCell ref="K27:L27"/>
    <mergeCell ref="M27:N27"/>
    <mergeCell ref="O27:Q27"/>
    <mergeCell ref="R27:S27"/>
    <mergeCell ref="T27:U27"/>
    <mergeCell ref="V27:Z27"/>
    <mergeCell ref="AB27:AD27"/>
    <mergeCell ref="E26:H26"/>
    <mergeCell ref="I26:J26"/>
    <mergeCell ref="K26:L26"/>
    <mergeCell ref="M26:N26"/>
    <mergeCell ref="O26:Q26"/>
    <mergeCell ref="R28:S28"/>
    <mergeCell ref="T28:U28"/>
    <mergeCell ref="V28:Z28"/>
    <mergeCell ref="AB28:AD28"/>
    <mergeCell ref="E29:H29"/>
    <mergeCell ref="I29:J29"/>
    <mergeCell ref="K29:L29"/>
    <mergeCell ref="M29:N29"/>
    <mergeCell ref="O29:Q29"/>
    <mergeCell ref="R29:S29"/>
    <mergeCell ref="T29:U29"/>
    <mergeCell ref="V29:Z29"/>
    <mergeCell ref="AB29:AD29"/>
    <mergeCell ref="E28:H28"/>
    <mergeCell ref="I28:J28"/>
    <mergeCell ref="K28:L28"/>
    <mergeCell ref="M28:N28"/>
    <mergeCell ref="O28:Q28"/>
    <mergeCell ref="R30:S30"/>
    <mergeCell ref="T30:U30"/>
    <mergeCell ref="V30:Z30"/>
    <mergeCell ref="AB30:AD30"/>
    <mergeCell ref="E31:H31"/>
    <mergeCell ref="I31:J31"/>
    <mergeCell ref="K31:L31"/>
    <mergeCell ref="M31:N31"/>
    <mergeCell ref="O31:Q31"/>
    <mergeCell ref="R31:S31"/>
    <mergeCell ref="T31:U31"/>
    <mergeCell ref="V31:Z31"/>
    <mergeCell ref="AB31:AD31"/>
    <mergeCell ref="E30:H30"/>
    <mergeCell ref="I30:J30"/>
    <mergeCell ref="K30:L30"/>
    <mergeCell ref="M30:N30"/>
    <mergeCell ref="O30:Q30"/>
    <mergeCell ref="R32:S32"/>
    <mergeCell ref="T32:U32"/>
    <mergeCell ref="V32:Z32"/>
    <mergeCell ref="AB32:AD32"/>
    <mergeCell ref="E33:H33"/>
    <mergeCell ref="I33:J33"/>
    <mergeCell ref="K33:L33"/>
    <mergeCell ref="M33:N33"/>
    <mergeCell ref="O33:Q33"/>
    <mergeCell ref="R33:S33"/>
    <mergeCell ref="T33:U33"/>
    <mergeCell ref="V33:Z33"/>
    <mergeCell ref="AB33:AD33"/>
    <mergeCell ref="E32:H32"/>
    <mergeCell ref="I32:J32"/>
    <mergeCell ref="K32:L32"/>
    <mergeCell ref="M32:N32"/>
    <mergeCell ref="O32:Q32"/>
    <mergeCell ref="R34:S34"/>
    <mergeCell ref="T34:U34"/>
    <mergeCell ref="V34:Z34"/>
    <mergeCell ref="AB34:AD34"/>
    <mergeCell ref="E35:H35"/>
    <mergeCell ref="I35:J35"/>
    <mergeCell ref="K35:L35"/>
    <mergeCell ref="M35:N35"/>
    <mergeCell ref="O35:Q35"/>
    <mergeCell ref="R35:S35"/>
    <mergeCell ref="T35:U35"/>
    <mergeCell ref="V35:Z35"/>
    <mergeCell ref="AB35:AD35"/>
    <mergeCell ref="E34:H34"/>
    <mergeCell ref="I34:J34"/>
    <mergeCell ref="K34:L34"/>
    <mergeCell ref="M34:N34"/>
    <mergeCell ref="O34:Q34"/>
    <mergeCell ref="R36:S36"/>
    <mergeCell ref="T36:U36"/>
    <mergeCell ref="V36:Z36"/>
    <mergeCell ref="AB36:AD36"/>
    <mergeCell ref="E37:H37"/>
    <mergeCell ref="I37:J37"/>
    <mergeCell ref="K37:L37"/>
    <mergeCell ref="M37:N37"/>
    <mergeCell ref="O37:Q37"/>
    <mergeCell ref="R37:S37"/>
    <mergeCell ref="T37:U37"/>
    <mergeCell ref="V37:Z37"/>
    <mergeCell ref="AB37:AD37"/>
    <mergeCell ref="E36:H36"/>
    <mergeCell ref="I36:J36"/>
    <mergeCell ref="K36:L36"/>
    <mergeCell ref="M36:N36"/>
    <mergeCell ref="O36:Q36"/>
    <mergeCell ref="R38:S38"/>
    <mergeCell ref="T38:U38"/>
    <mergeCell ref="V38:Z38"/>
    <mergeCell ref="AB38:AD38"/>
    <mergeCell ref="E39:H39"/>
    <mergeCell ref="I39:J39"/>
    <mergeCell ref="K39:L39"/>
    <mergeCell ref="M39:N39"/>
    <mergeCell ref="O39:Q39"/>
    <mergeCell ref="R39:S39"/>
    <mergeCell ref="T39:U39"/>
    <mergeCell ref="V39:Z39"/>
    <mergeCell ref="AB39:AD39"/>
    <mergeCell ref="E38:H38"/>
    <mergeCell ref="I38:J38"/>
    <mergeCell ref="K38:L38"/>
    <mergeCell ref="M38:N38"/>
    <mergeCell ref="O38:Q38"/>
    <mergeCell ref="R40:S40"/>
    <mergeCell ref="T40:U40"/>
    <mergeCell ref="V40:Z40"/>
    <mergeCell ref="AB40:AD40"/>
    <mergeCell ref="E43:H43"/>
    <mergeCell ref="I43:J43"/>
    <mergeCell ref="K43:L43"/>
    <mergeCell ref="M43:N43"/>
    <mergeCell ref="O43:Q43"/>
    <mergeCell ref="R43:S43"/>
    <mergeCell ref="T43:U43"/>
    <mergeCell ref="V43:Z43"/>
    <mergeCell ref="AB43:AD43"/>
    <mergeCell ref="E40:H40"/>
    <mergeCell ref="I40:J40"/>
    <mergeCell ref="K40:L40"/>
    <mergeCell ref="M40:N40"/>
    <mergeCell ref="O40:Q40"/>
    <mergeCell ref="E42:H42"/>
    <mergeCell ref="I42:J42"/>
    <mergeCell ref="K42:L42"/>
    <mergeCell ref="M42:N42"/>
    <mergeCell ref="O42:Q42"/>
    <mergeCell ref="R42:S42"/>
    <mergeCell ref="R44:S44"/>
    <mergeCell ref="T44:U44"/>
    <mergeCell ref="V44:Z44"/>
    <mergeCell ref="AB44:AD44"/>
    <mergeCell ref="E45:H45"/>
    <mergeCell ref="I45:J45"/>
    <mergeCell ref="K45:L45"/>
    <mergeCell ref="M45:N45"/>
    <mergeCell ref="O45:Q45"/>
    <mergeCell ref="R45:S45"/>
    <mergeCell ref="T45:U45"/>
    <mergeCell ref="V45:Z45"/>
    <mergeCell ref="AB45:AD45"/>
    <mergeCell ref="E44:H44"/>
    <mergeCell ref="I44:J44"/>
    <mergeCell ref="K44:L44"/>
    <mergeCell ref="M44:N44"/>
    <mergeCell ref="O44:Q44"/>
    <mergeCell ref="R46:S46"/>
    <mergeCell ref="T46:U46"/>
    <mergeCell ref="V46:Z46"/>
    <mergeCell ref="AB46:AD46"/>
    <mergeCell ref="E46:H46"/>
    <mergeCell ref="I46:J46"/>
    <mergeCell ref="K46:L46"/>
    <mergeCell ref="M46:N46"/>
    <mergeCell ref="O46:Q46"/>
  </mergeCells>
  <hyperlinks>
    <hyperlink ref="E48" location="INDEX!A1" display="Return to Index" xr:uid="{71D51E5C-E7F0-4723-BD0B-31F377312DB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GEOR - Georgetown BSP (132/66kV)</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AK53"/>
  <sheetViews>
    <sheetView showGridLines="0" topLeftCell="A35" zoomScale="145" zoomScaleNormal="145" workbookViewId="0">
      <selection activeCell="AK42" sqref="AK42:AN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1121</v>
      </c>
      <c r="J3" s="69"/>
      <c r="K3" s="69"/>
      <c r="L3" s="69"/>
      <c r="M3" s="69"/>
      <c r="N3" s="69"/>
      <c r="O3" s="69"/>
      <c r="P3" s="69"/>
      <c r="Q3" s="69"/>
      <c r="R3" s="69"/>
      <c r="S3" s="69"/>
      <c r="V3" s="71" t="s">
        <v>645</v>
      </c>
      <c r="W3" s="69"/>
      <c r="Y3" s="72" t="s">
        <v>712</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1122</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1123</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1124</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9.5</v>
      </c>
      <c r="K26" s="46"/>
      <c r="L26" s="81">
        <v>9.5</v>
      </c>
      <c r="M26" s="46"/>
      <c r="N26" s="81">
        <v>9.5</v>
      </c>
      <c r="O26" s="46"/>
      <c r="P26" s="81">
        <v>9.5</v>
      </c>
      <c r="Q26" s="47"/>
      <c r="R26" s="46"/>
      <c r="S26" s="81">
        <v>9.5</v>
      </c>
      <c r="T26" s="46"/>
      <c r="U26" s="81">
        <v>10.5</v>
      </c>
      <c r="V26" s="46"/>
      <c r="W26" s="81">
        <v>10.5</v>
      </c>
      <c r="X26" s="47"/>
      <c r="Y26" s="47"/>
      <c r="Z26" s="47"/>
      <c r="AA26" s="46"/>
      <c r="AB26" s="3">
        <v>10.5</v>
      </c>
      <c r="AC26" s="50">
        <v>10.5</v>
      </c>
      <c r="AD26" s="47"/>
      <c r="AE26" s="46"/>
      <c r="AF26" s="4">
        <v>10.5</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2.4</v>
      </c>
      <c r="K28" s="46"/>
      <c r="L28" s="81">
        <v>2.4</v>
      </c>
      <c r="M28" s="46"/>
      <c r="N28" s="81">
        <v>2.2999999999999998</v>
      </c>
      <c r="O28" s="46"/>
      <c r="P28" s="81">
        <v>2.2999999999999998</v>
      </c>
      <c r="Q28" s="47"/>
      <c r="R28" s="46"/>
      <c r="S28" s="81">
        <v>2.4</v>
      </c>
      <c r="T28" s="46"/>
      <c r="U28" s="81">
        <v>1.4</v>
      </c>
      <c r="V28" s="46"/>
      <c r="W28" s="81">
        <v>1.3</v>
      </c>
      <c r="X28" s="47"/>
      <c r="Y28" s="47"/>
      <c r="Z28" s="47"/>
      <c r="AA28" s="46"/>
      <c r="AB28" s="3">
        <v>1.3</v>
      </c>
      <c r="AC28" s="50">
        <v>1.3</v>
      </c>
      <c r="AD28" s="47"/>
      <c r="AE28" s="46"/>
      <c r="AF28" s="4">
        <v>1.3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0.91600000000000004</v>
      </c>
      <c r="K31" s="46"/>
      <c r="L31" s="83">
        <v>0.91600000000000004</v>
      </c>
      <c r="M31" s="46"/>
      <c r="N31" s="83">
        <v>0.91600000000000004</v>
      </c>
      <c r="O31" s="46"/>
      <c r="P31" s="83">
        <v>0.91600000000000004</v>
      </c>
      <c r="Q31" s="47"/>
      <c r="R31" s="46"/>
      <c r="S31" s="83">
        <v>0.91600000000000004</v>
      </c>
      <c r="T31" s="46"/>
      <c r="U31" s="83">
        <v>0.93100000000000005</v>
      </c>
      <c r="V31" s="46"/>
      <c r="W31" s="83">
        <v>0.93100000000000005</v>
      </c>
      <c r="X31" s="47"/>
      <c r="Y31" s="47"/>
      <c r="Z31" s="47"/>
      <c r="AA31" s="46"/>
      <c r="AB31" s="7">
        <v>0.93100000000000005</v>
      </c>
      <c r="AC31" s="53">
        <v>0.93100000000000005</v>
      </c>
      <c r="AD31" s="47"/>
      <c r="AE31" s="46"/>
      <c r="AF31" s="8">
        <v>0.93100000000000005</v>
      </c>
    </row>
    <row r="32" spans="4:32" ht="13.15" customHeight="1" x14ac:dyDescent="0.25">
      <c r="E32" s="48" t="s">
        <v>329</v>
      </c>
      <c r="F32" s="47"/>
      <c r="G32" s="47"/>
      <c r="H32" s="47"/>
      <c r="I32" s="49"/>
      <c r="J32" s="81">
        <v>5</v>
      </c>
      <c r="K32" s="46"/>
      <c r="L32" s="81">
        <v>5</v>
      </c>
      <c r="M32" s="46"/>
      <c r="N32" s="81">
        <v>5</v>
      </c>
      <c r="O32" s="46"/>
      <c r="P32" s="81">
        <v>5</v>
      </c>
      <c r="Q32" s="47"/>
      <c r="R32" s="46"/>
      <c r="S32" s="81">
        <v>5</v>
      </c>
      <c r="T32" s="46"/>
      <c r="U32" s="81">
        <v>5.4</v>
      </c>
      <c r="V32" s="46"/>
      <c r="W32" s="81">
        <v>5.4</v>
      </c>
      <c r="X32" s="47"/>
      <c r="Y32" s="47"/>
      <c r="Z32" s="47"/>
      <c r="AA32" s="46"/>
      <c r="AB32" s="3">
        <v>5.4</v>
      </c>
      <c r="AC32" s="50">
        <v>5.4</v>
      </c>
      <c r="AD32" s="47"/>
      <c r="AE32" s="46"/>
      <c r="AF32" s="4">
        <v>5.4</v>
      </c>
    </row>
    <row r="33" spans="5:37" ht="13.15" customHeight="1" x14ac:dyDescent="0.25">
      <c r="E33" s="51" t="s">
        <v>331</v>
      </c>
      <c r="F33" s="47"/>
      <c r="G33" s="47"/>
      <c r="H33" s="47"/>
      <c r="I33" s="49"/>
      <c r="J33" s="82">
        <v>2.2000000000000002</v>
      </c>
      <c r="K33" s="46"/>
      <c r="L33" s="82">
        <v>2.2000000000000002</v>
      </c>
      <c r="M33" s="46"/>
      <c r="N33" s="82">
        <v>2.2000000000000002</v>
      </c>
      <c r="O33" s="46"/>
      <c r="P33" s="82">
        <v>2.2000000000000002</v>
      </c>
      <c r="Q33" s="47"/>
      <c r="R33" s="46"/>
      <c r="S33" s="82">
        <v>2.2000000000000002</v>
      </c>
      <c r="T33" s="46"/>
      <c r="U33" s="82">
        <v>1.3</v>
      </c>
      <c r="V33" s="46"/>
      <c r="W33" s="82">
        <v>1.3</v>
      </c>
      <c r="X33" s="47"/>
      <c r="Y33" s="47"/>
      <c r="Z33" s="47"/>
      <c r="AA33" s="46"/>
      <c r="AB33" s="9">
        <v>1.3</v>
      </c>
      <c r="AC33" s="52">
        <v>1.3</v>
      </c>
      <c r="AD33" s="47"/>
      <c r="AE33" s="46"/>
      <c r="AF33" s="10">
        <v>1.3</v>
      </c>
    </row>
    <row r="34" spans="5:37" ht="20.25" customHeight="1" x14ac:dyDescent="0.25">
      <c r="E34" s="48" t="s">
        <v>662</v>
      </c>
      <c r="F34" s="47"/>
      <c r="G34" s="47"/>
      <c r="H34" s="47"/>
      <c r="I34" s="49"/>
      <c r="J34" s="80">
        <v>0.1</v>
      </c>
      <c r="K34" s="46"/>
      <c r="L34" s="80">
        <v>0.1</v>
      </c>
      <c r="M34" s="46"/>
      <c r="N34" s="80">
        <v>0.1</v>
      </c>
      <c r="O34" s="46"/>
      <c r="P34" s="80">
        <v>0.1</v>
      </c>
      <c r="Q34" s="47"/>
      <c r="R34" s="46"/>
      <c r="S34" s="80">
        <v>0.1</v>
      </c>
      <c r="T34" s="46"/>
      <c r="U34" s="80">
        <v>0.1</v>
      </c>
      <c r="V34" s="46"/>
      <c r="W34" s="80">
        <v>0.1</v>
      </c>
      <c r="X34" s="47"/>
      <c r="Y34" s="47"/>
      <c r="Z34" s="47"/>
      <c r="AA34" s="46"/>
      <c r="AB34" s="5">
        <v>0.1</v>
      </c>
      <c r="AC34" s="45">
        <v>0.1</v>
      </c>
      <c r="AD34" s="47"/>
      <c r="AE34" s="46"/>
      <c r="AF34" s="6">
        <v>0.1</v>
      </c>
    </row>
    <row r="35" spans="5:37" ht="20.25" customHeight="1" x14ac:dyDescent="0.25">
      <c r="E35" s="48" t="s">
        <v>663</v>
      </c>
      <c r="F35" s="47"/>
      <c r="G35" s="47"/>
      <c r="H35" s="47"/>
      <c r="I35" s="49"/>
      <c r="J35" s="80" t="s">
        <v>787</v>
      </c>
      <c r="K35" s="46"/>
      <c r="L35" s="80" t="s">
        <v>787</v>
      </c>
      <c r="M35" s="46"/>
      <c r="N35" s="80" t="s">
        <v>787</v>
      </c>
      <c r="O35" s="46"/>
      <c r="P35" s="80" t="s">
        <v>787</v>
      </c>
      <c r="Q35" s="47"/>
      <c r="R35" s="46"/>
      <c r="S35" s="80" t="s">
        <v>787</v>
      </c>
      <c r="T35" s="46"/>
      <c r="U35" s="80" t="s">
        <v>787</v>
      </c>
      <c r="V35" s="46"/>
      <c r="W35" s="80" t="s">
        <v>787</v>
      </c>
      <c r="X35" s="47"/>
      <c r="Y35" s="47"/>
      <c r="Z35" s="47"/>
      <c r="AA35" s="46"/>
      <c r="AB35" s="5" t="s">
        <v>787</v>
      </c>
      <c r="AC35" s="45" t="s">
        <v>787</v>
      </c>
      <c r="AD35" s="47"/>
      <c r="AE35" s="46"/>
      <c r="AF35" s="6" t="s">
        <v>787</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6.6</v>
      </c>
      <c r="K43" s="46"/>
      <c r="L43" s="81">
        <v>6.6</v>
      </c>
      <c r="M43" s="46"/>
      <c r="N43" s="81">
        <v>6.6</v>
      </c>
      <c r="O43" s="46"/>
      <c r="P43" s="81">
        <v>6.6</v>
      </c>
      <c r="Q43" s="47"/>
      <c r="R43" s="46"/>
      <c r="S43" s="81">
        <v>6.6</v>
      </c>
      <c r="T43" s="46"/>
      <c r="U43" s="81">
        <v>6.6</v>
      </c>
      <c r="V43" s="46"/>
      <c r="W43" s="81">
        <v>6.6</v>
      </c>
      <c r="X43" s="47"/>
      <c r="Y43" s="47"/>
      <c r="Z43" s="47"/>
      <c r="AA43" s="46"/>
      <c r="AB43" s="3">
        <v>6.6</v>
      </c>
      <c r="AC43" s="50">
        <v>6.6</v>
      </c>
      <c r="AD43" s="47"/>
      <c r="AE43" s="46"/>
      <c r="AF43" s="4">
        <v>6.6</v>
      </c>
    </row>
    <row r="44" spans="5:37" ht="20.100000000000001" customHeight="1" x14ac:dyDescent="0.25">
      <c r="E44" s="48" t="s">
        <v>310</v>
      </c>
      <c r="F44" s="47"/>
      <c r="G44" s="47"/>
      <c r="H44" s="47"/>
      <c r="I44" s="49"/>
      <c r="J44" s="81">
        <v>3.3</v>
      </c>
      <c r="K44" s="46"/>
      <c r="L44" s="81">
        <v>3.3</v>
      </c>
      <c r="M44" s="46"/>
      <c r="N44" s="81">
        <v>3.3</v>
      </c>
      <c r="O44" s="46"/>
      <c r="P44" s="81">
        <v>3.3</v>
      </c>
      <c r="Q44" s="47"/>
      <c r="R44" s="46"/>
      <c r="S44" s="81">
        <v>3.3</v>
      </c>
      <c r="T44" s="46"/>
      <c r="U44" s="81">
        <v>3.3</v>
      </c>
      <c r="V44" s="46"/>
      <c r="W44" s="81">
        <v>3.3</v>
      </c>
      <c r="X44" s="47"/>
      <c r="Y44" s="47"/>
      <c r="Z44" s="47"/>
      <c r="AA44" s="46"/>
      <c r="AB44" s="3">
        <v>3.3</v>
      </c>
      <c r="AC44" s="50">
        <v>3.3</v>
      </c>
      <c r="AD44" s="47"/>
      <c r="AE44" s="46"/>
      <c r="AF44" s="4">
        <v>3.3</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Bghm8M0DNZbcejYBJK1ludshq8bw6c2jxrcY/Ty8L5eC2R324A8doxc3VNJUhR++vY8mLSjT9mSLwYjkCLWgw==" saltValue="SuqbFaVfpaKFWm0e1Hpmmw=="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4103153D-0DC0-4710-BD1F-9E7F1A294B17}"/>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GIRU - Giru (66/11kV)</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AJ53"/>
  <sheetViews>
    <sheetView showGridLines="0" topLeftCell="A35" zoomScale="160" zoomScaleNormal="160" workbookViewId="0">
      <selection activeCell="AK41" sqref="AK41:AN46"/>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1125</v>
      </c>
      <c r="J3" s="69"/>
      <c r="K3" s="69"/>
      <c r="L3" s="69"/>
      <c r="M3" s="69"/>
      <c r="N3" s="69"/>
      <c r="O3" s="69"/>
      <c r="P3" s="69"/>
      <c r="Q3" s="69"/>
      <c r="R3" s="69"/>
      <c r="S3" s="69"/>
      <c r="V3" s="71" t="s">
        <v>645</v>
      </c>
      <c r="W3" s="69"/>
      <c r="Y3" s="72" t="s">
        <v>736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737</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1126</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1127</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1128</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24.4</v>
      </c>
      <c r="K26" s="46"/>
      <c r="L26" s="81">
        <v>24.4</v>
      </c>
      <c r="M26" s="46"/>
      <c r="N26" s="81">
        <v>24.4</v>
      </c>
      <c r="O26" s="46"/>
      <c r="P26" s="81">
        <v>24.4</v>
      </c>
      <c r="Q26" s="47"/>
      <c r="R26" s="46"/>
      <c r="S26" s="81">
        <v>24.4</v>
      </c>
      <c r="T26" s="46"/>
      <c r="U26" s="81">
        <v>29.6</v>
      </c>
      <c r="V26" s="46"/>
      <c r="W26" s="81">
        <v>29.6</v>
      </c>
      <c r="X26" s="47"/>
      <c r="Y26" s="47"/>
      <c r="Z26" s="47"/>
      <c r="AA26" s="46"/>
      <c r="AB26" s="3">
        <v>29.6</v>
      </c>
      <c r="AC26" s="50">
        <v>29.6</v>
      </c>
      <c r="AD26" s="47"/>
      <c r="AE26" s="46"/>
      <c r="AF26" s="4">
        <v>29.6</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5.7</v>
      </c>
      <c r="K28" s="46"/>
      <c r="L28" s="81">
        <v>5.6</v>
      </c>
      <c r="M28" s="46"/>
      <c r="N28" s="81">
        <v>5.6</v>
      </c>
      <c r="O28" s="46"/>
      <c r="P28" s="81">
        <v>5.6</v>
      </c>
      <c r="Q28" s="47"/>
      <c r="R28" s="46"/>
      <c r="S28" s="81">
        <v>5.7</v>
      </c>
      <c r="T28" s="46"/>
      <c r="U28" s="81">
        <v>3</v>
      </c>
      <c r="V28" s="46"/>
      <c r="W28" s="81">
        <v>3</v>
      </c>
      <c r="X28" s="47"/>
      <c r="Y28" s="47"/>
      <c r="Z28" s="47"/>
      <c r="AA28" s="46"/>
      <c r="AB28" s="3">
        <v>3</v>
      </c>
      <c r="AC28" s="50">
        <v>3</v>
      </c>
      <c r="AD28" s="47"/>
      <c r="AE28" s="46"/>
      <c r="AF28" s="4">
        <v>3</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0.86899999999999999</v>
      </c>
      <c r="K31" s="46"/>
      <c r="L31" s="83">
        <v>0.86899999999999999</v>
      </c>
      <c r="M31" s="46"/>
      <c r="N31" s="83">
        <v>0.86899999999999999</v>
      </c>
      <c r="O31" s="46"/>
      <c r="P31" s="83">
        <v>0.86899999999999999</v>
      </c>
      <c r="Q31" s="47"/>
      <c r="R31" s="46"/>
      <c r="S31" s="83">
        <v>0.86899999999999999</v>
      </c>
      <c r="T31" s="46"/>
      <c r="U31" s="83">
        <v>0.872</v>
      </c>
      <c r="V31" s="46"/>
      <c r="W31" s="83">
        <v>0.872</v>
      </c>
      <c r="X31" s="47"/>
      <c r="Y31" s="47"/>
      <c r="Z31" s="47"/>
      <c r="AA31" s="46"/>
      <c r="AB31" s="7">
        <v>0.872</v>
      </c>
      <c r="AC31" s="53">
        <v>0.872</v>
      </c>
      <c r="AD31" s="47"/>
      <c r="AE31" s="46"/>
      <c r="AF31" s="8">
        <v>0.872</v>
      </c>
    </row>
    <row r="32" spans="4:32" ht="13.15" customHeight="1" x14ac:dyDescent="0.25">
      <c r="E32" s="48" t="s">
        <v>329</v>
      </c>
      <c r="F32" s="47"/>
      <c r="G32" s="47"/>
      <c r="H32" s="47"/>
      <c r="I32" s="49"/>
      <c r="J32" s="81">
        <v>14.3</v>
      </c>
      <c r="K32" s="46"/>
      <c r="L32" s="81">
        <v>14.3</v>
      </c>
      <c r="M32" s="46"/>
      <c r="N32" s="81">
        <v>14.3</v>
      </c>
      <c r="O32" s="46"/>
      <c r="P32" s="81">
        <v>14.3</v>
      </c>
      <c r="Q32" s="47"/>
      <c r="R32" s="46"/>
      <c r="S32" s="81">
        <v>14.3</v>
      </c>
      <c r="T32" s="46"/>
      <c r="U32" s="81">
        <v>15</v>
      </c>
      <c r="V32" s="46"/>
      <c r="W32" s="81">
        <v>15</v>
      </c>
      <c r="X32" s="47"/>
      <c r="Y32" s="47"/>
      <c r="Z32" s="47"/>
      <c r="AA32" s="46"/>
      <c r="AB32" s="3">
        <v>15</v>
      </c>
      <c r="AC32" s="50">
        <v>15</v>
      </c>
      <c r="AD32" s="47"/>
      <c r="AE32" s="46"/>
      <c r="AF32" s="4">
        <v>15</v>
      </c>
    </row>
    <row r="33" spans="5:32" ht="13.15" customHeight="1" x14ac:dyDescent="0.25">
      <c r="E33" s="51" t="s">
        <v>331</v>
      </c>
      <c r="F33" s="47"/>
      <c r="G33" s="47"/>
      <c r="H33" s="47"/>
      <c r="I33" s="49"/>
      <c r="J33" s="82">
        <v>5.2</v>
      </c>
      <c r="K33" s="46"/>
      <c r="L33" s="82">
        <v>5.2</v>
      </c>
      <c r="M33" s="46"/>
      <c r="N33" s="82">
        <v>5.0999999999999996</v>
      </c>
      <c r="O33" s="46"/>
      <c r="P33" s="82">
        <v>5.2</v>
      </c>
      <c r="Q33" s="47"/>
      <c r="R33" s="46"/>
      <c r="S33" s="82">
        <v>5.2</v>
      </c>
      <c r="T33" s="46"/>
      <c r="U33" s="82">
        <v>2.9</v>
      </c>
      <c r="V33" s="46"/>
      <c r="W33" s="82">
        <v>2.9</v>
      </c>
      <c r="X33" s="47"/>
      <c r="Y33" s="47"/>
      <c r="Z33" s="47"/>
      <c r="AA33" s="46"/>
      <c r="AB33" s="9">
        <v>2.9</v>
      </c>
      <c r="AC33" s="52">
        <v>2.9</v>
      </c>
      <c r="AD33" s="47"/>
      <c r="AE33" s="46"/>
      <c r="AF33" s="10">
        <v>2.9</v>
      </c>
    </row>
    <row r="34" spans="5:32" ht="20.25" customHeight="1" x14ac:dyDescent="0.25">
      <c r="E34" s="48" t="s">
        <v>662</v>
      </c>
      <c r="F34" s="47"/>
      <c r="G34" s="47"/>
      <c r="H34" s="47"/>
      <c r="I34" s="49"/>
      <c r="J34" s="80">
        <v>0.3</v>
      </c>
      <c r="K34" s="46"/>
      <c r="L34" s="80">
        <v>0.3</v>
      </c>
      <c r="M34" s="46"/>
      <c r="N34" s="80">
        <v>0.3</v>
      </c>
      <c r="O34" s="46"/>
      <c r="P34" s="80">
        <v>0.3</v>
      </c>
      <c r="Q34" s="47"/>
      <c r="R34" s="46"/>
      <c r="S34" s="80">
        <v>0.3</v>
      </c>
      <c r="T34" s="46"/>
      <c r="U34" s="80">
        <v>0.1</v>
      </c>
      <c r="V34" s="46"/>
      <c r="W34" s="80">
        <v>0.1</v>
      </c>
      <c r="X34" s="47"/>
      <c r="Y34" s="47"/>
      <c r="Z34" s="47"/>
      <c r="AA34" s="46"/>
      <c r="AB34" s="5">
        <v>0.1</v>
      </c>
      <c r="AC34" s="45">
        <v>0.1</v>
      </c>
      <c r="AD34" s="47"/>
      <c r="AE34" s="46"/>
      <c r="AF34" s="6">
        <v>0.1</v>
      </c>
    </row>
    <row r="35" spans="5:32" ht="20.25" customHeight="1" x14ac:dyDescent="0.25">
      <c r="E35" s="48" t="s">
        <v>663</v>
      </c>
      <c r="F35" s="47"/>
      <c r="G35" s="47"/>
      <c r="H35" s="47"/>
      <c r="I35" s="49"/>
      <c r="J35" s="80" t="s">
        <v>1129</v>
      </c>
      <c r="K35" s="46"/>
      <c r="L35" s="80" t="s">
        <v>1129</v>
      </c>
      <c r="M35" s="46"/>
      <c r="N35" s="80" t="s">
        <v>1129</v>
      </c>
      <c r="O35" s="46"/>
      <c r="P35" s="80" t="s">
        <v>1129</v>
      </c>
      <c r="Q35" s="47"/>
      <c r="R35" s="46"/>
      <c r="S35" s="80" t="s">
        <v>1129</v>
      </c>
      <c r="T35" s="46"/>
      <c r="U35" s="80" t="s">
        <v>1129</v>
      </c>
      <c r="V35" s="46"/>
      <c r="W35" s="80" t="s">
        <v>1129</v>
      </c>
      <c r="X35" s="47"/>
      <c r="Y35" s="47"/>
      <c r="Z35" s="47"/>
      <c r="AA35" s="46"/>
      <c r="AB35" s="5" t="s">
        <v>1129</v>
      </c>
      <c r="AC35" s="45" t="s">
        <v>1129</v>
      </c>
      <c r="AD35" s="47"/>
      <c r="AE35" s="46"/>
      <c r="AF35" s="6" t="s">
        <v>1129</v>
      </c>
    </row>
    <row r="36" spans="5:32"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15</v>
      </c>
      <c r="K43" s="46"/>
      <c r="L43" s="81">
        <v>15</v>
      </c>
      <c r="M43" s="46"/>
      <c r="N43" s="81">
        <v>15</v>
      </c>
      <c r="O43" s="46"/>
      <c r="P43" s="81">
        <v>15</v>
      </c>
      <c r="Q43" s="47"/>
      <c r="R43" s="46"/>
      <c r="S43" s="81">
        <v>15</v>
      </c>
      <c r="T43" s="46"/>
      <c r="U43" s="81">
        <v>15</v>
      </c>
      <c r="V43" s="46"/>
      <c r="W43" s="81">
        <v>15</v>
      </c>
      <c r="X43" s="47"/>
      <c r="Y43" s="47"/>
      <c r="Z43" s="47"/>
      <c r="AA43" s="46"/>
      <c r="AB43" s="3">
        <v>15</v>
      </c>
      <c r="AC43" s="50">
        <v>15</v>
      </c>
      <c r="AD43" s="47"/>
      <c r="AE43" s="46"/>
      <c r="AF43" s="4">
        <v>15</v>
      </c>
    </row>
    <row r="44" spans="5:32" ht="20.100000000000001" customHeight="1" x14ac:dyDescent="0.25">
      <c r="E44" s="48" t="s">
        <v>310</v>
      </c>
      <c r="F44" s="47"/>
      <c r="G44" s="47"/>
      <c r="H44" s="47"/>
      <c r="I44" s="49"/>
      <c r="J44" s="81">
        <v>5</v>
      </c>
      <c r="K44" s="46"/>
      <c r="L44" s="81">
        <v>5</v>
      </c>
      <c r="M44" s="46"/>
      <c r="N44" s="81">
        <v>5</v>
      </c>
      <c r="O44" s="46"/>
      <c r="P44" s="81">
        <v>5</v>
      </c>
      <c r="Q44" s="47"/>
      <c r="R44" s="46"/>
      <c r="S44" s="81">
        <v>5</v>
      </c>
      <c r="T44" s="46"/>
      <c r="U44" s="81">
        <v>5</v>
      </c>
      <c r="V44" s="46"/>
      <c r="W44" s="81">
        <v>5</v>
      </c>
      <c r="X44" s="47"/>
      <c r="Y44" s="47"/>
      <c r="Z44" s="47"/>
      <c r="AA44" s="46"/>
      <c r="AB44" s="3">
        <v>5</v>
      </c>
      <c r="AC44" s="50">
        <v>5</v>
      </c>
      <c r="AD44" s="47"/>
      <c r="AE44" s="46"/>
      <c r="AF44" s="4">
        <v>5</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yF5j0LErVceOLSWPO/9lvlYZ8EQix4UnFXc4kenSt+n+ZvZVM2kvneeowQxd+ykT1J2xKLy1f7Ma6rbM4V6rcQ==" saltValue="/kJsO1f3tOf3+RNUPD/rS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5352CFE6-B08C-45C7-9B1B-5422B8309D0C}"/>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GIVE - Givelda (66/11kV)</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AJ53"/>
  <sheetViews>
    <sheetView showGridLines="0" topLeftCell="A31" zoomScale="145" zoomScaleNormal="145" workbookViewId="0">
      <selection activeCell="AF44" sqref="E43:AF44"/>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1130</v>
      </c>
      <c r="J3" s="69"/>
      <c r="K3" s="69"/>
      <c r="L3" s="69"/>
      <c r="M3" s="69"/>
      <c r="N3" s="69"/>
      <c r="O3" s="69"/>
      <c r="P3" s="69"/>
      <c r="Q3" s="69"/>
      <c r="R3" s="69"/>
      <c r="S3" s="69"/>
      <c r="V3" s="71" t="s">
        <v>645</v>
      </c>
      <c r="W3" s="69"/>
      <c r="Y3" s="72" t="s">
        <v>866</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670</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1131</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1132</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1133</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0.7</v>
      </c>
      <c r="K26" s="46"/>
      <c r="L26" s="81">
        <v>0.7</v>
      </c>
      <c r="M26" s="46"/>
      <c r="N26" s="81">
        <v>0.7</v>
      </c>
      <c r="O26" s="46"/>
      <c r="P26" s="81">
        <v>0.7</v>
      </c>
      <c r="Q26" s="47"/>
      <c r="R26" s="46"/>
      <c r="S26" s="81">
        <v>0.7</v>
      </c>
      <c r="T26" s="46"/>
      <c r="U26" s="81">
        <v>0.7</v>
      </c>
      <c r="V26" s="46"/>
      <c r="W26" s="81">
        <v>0.7</v>
      </c>
      <c r="X26" s="47"/>
      <c r="Y26" s="47"/>
      <c r="Z26" s="47"/>
      <c r="AA26" s="46"/>
      <c r="AB26" s="3">
        <v>0.7</v>
      </c>
      <c r="AC26" s="50">
        <v>0.7</v>
      </c>
      <c r="AD26" s="47"/>
      <c r="AE26" s="46"/>
      <c r="AF26" s="4">
        <v>0.7</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0.5</v>
      </c>
      <c r="K28" s="46"/>
      <c r="L28" s="81">
        <v>0.5</v>
      </c>
      <c r="M28" s="46"/>
      <c r="N28" s="81">
        <v>0.5</v>
      </c>
      <c r="O28" s="46"/>
      <c r="P28" s="81">
        <v>0.5</v>
      </c>
      <c r="Q28" s="47"/>
      <c r="R28" s="46"/>
      <c r="S28" s="81">
        <v>0.5</v>
      </c>
      <c r="T28" s="46"/>
      <c r="U28" s="81">
        <v>0.1</v>
      </c>
      <c r="V28" s="46"/>
      <c r="W28" s="81">
        <v>0.1</v>
      </c>
      <c r="X28" s="47"/>
      <c r="Y28" s="47"/>
      <c r="Z28" s="47"/>
      <c r="AA28" s="46"/>
      <c r="AB28" s="3">
        <v>0.1</v>
      </c>
      <c r="AC28" s="50">
        <v>0.1</v>
      </c>
      <c r="AD28" s="47"/>
      <c r="AE28" s="46"/>
      <c r="AF28" s="4">
        <v>0.1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0.93</v>
      </c>
      <c r="K31" s="46"/>
      <c r="L31" s="83">
        <v>0.93</v>
      </c>
      <c r="M31" s="46"/>
      <c r="N31" s="83">
        <v>0.93</v>
      </c>
      <c r="O31" s="46"/>
      <c r="P31" s="83">
        <v>0.92500000000000004</v>
      </c>
      <c r="Q31" s="47"/>
      <c r="R31" s="46"/>
      <c r="S31" s="83">
        <v>0.92500000000000004</v>
      </c>
      <c r="T31" s="46"/>
      <c r="U31" s="83">
        <v>0.76100000000000001</v>
      </c>
      <c r="V31" s="46"/>
      <c r="W31" s="83">
        <v>0.76100000000000001</v>
      </c>
      <c r="X31" s="47"/>
      <c r="Y31" s="47"/>
      <c r="Z31" s="47"/>
      <c r="AA31" s="46"/>
      <c r="AB31" s="7">
        <v>0.76100000000000001</v>
      </c>
      <c r="AC31" s="53">
        <v>0.76100000000000001</v>
      </c>
      <c r="AD31" s="47"/>
      <c r="AE31" s="46"/>
      <c r="AF31" s="8">
        <v>0.76100000000000001</v>
      </c>
    </row>
    <row r="32" spans="4:32" ht="13.15" customHeight="1" x14ac:dyDescent="0.25">
      <c r="E32" s="48" t="s">
        <v>329</v>
      </c>
      <c r="F32" s="47"/>
      <c r="G32" s="47"/>
      <c r="H32" s="47"/>
      <c r="I32" s="49"/>
      <c r="J32" s="81">
        <v>0</v>
      </c>
      <c r="K32" s="46"/>
      <c r="L32" s="81">
        <v>0</v>
      </c>
      <c r="M32" s="46"/>
      <c r="N32" s="81">
        <v>0</v>
      </c>
      <c r="O32" s="46"/>
      <c r="P32" s="81">
        <v>0</v>
      </c>
      <c r="Q32" s="47"/>
      <c r="R32" s="46"/>
      <c r="S32" s="81">
        <v>0</v>
      </c>
      <c r="T32" s="46"/>
      <c r="U32" s="81">
        <v>0</v>
      </c>
      <c r="V32" s="46"/>
      <c r="W32" s="81">
        <v>0</v>
      </c>
      <c r="X32" s="47"/>
      <c r="Y32" s="47"/>
      <c r="Z32" s="47"/>
      <c r="AA32" s="46"/>
      <c r="AB32" s="3">
        <v>0</v>
      </c>
      <c r="AC32" s="50">
        <v>0</v>
      </c>
      <c r="AD32" s="47"/>
      <c r="AE32" s="46"/>
      <c r="AF32" s="4">
        <v>0</v>
      </c>
    </row>
    <row r="33" spans="5:32" ht="13.15" customHeight="1" x14ac:dyDescent="0.25">
      <c r="E33" s="51" t="s">
        <v>331</v>
      </c>
      <c r="F33" s="47"/>
      <c r="G33" s="47"/>
      <c r="H33" s="47"/>
      <c r="I33" s="49"/>
      <c r="J33" s="82">
        <v>0.5</v>
      </c>
      <c r="K33" s="46"/>
      <c r="L33" s="82">
        <v>0.5</v>
      </c>
      <c r="M33" s="46"/>
      <c r="N33" s="82">
        <v>0.5</v>
      </c>
      <c r="O33" s="46"/>
      <c r="P33" s="82">
        <v>0.5</v>
      </c>
      <c r="Q33" s="47"/>
      <c r="R33" s="46"/>
      <c r="S33" s="82">
        <v>0.5</v>
      </c>
      <c r="T33" s="46"/>
      <c r="U33" s="82">
        <v>0.1</v>
      </c>
      <c r="V33" s="46"/>
      <c r="W33" s="82">
        <v>0.1</v>
      </c>
      <c r="X33" s="47"/>
      <c r="Y33" s="47"/>
      <c r="Z33" s="47"/>
      <c r="AA33" s="46"/>
      <c r="AB33" s="9">
        <v>0.1</v>
      </c>
      <c r="AC33" s="52">
        <v>0.1</v>
      </c>
      <c r="AD33" s="47"/>
      <c r="AE33" s="46"/>
      <c r="AF33" s="10">
        <v>0.1</v>
      </c>
    </row>
    <row r="34" spans="5:32" ht="20.25" customHeight="1" x14ac:dyDescent="0.25">
      <c r="E34" s="48" t="s">
        <v>662</v>
      </c>
      <c r="F34" s="47"/>
      <c r="G34" s="47"/>
      <c r="H34" s="47"/>
      <c r="I34" s="49"/>
      <c r="J34" s="80">
        <v>0</v>
      </c>
      <c r="K34" s="46"/>
      <c r="L34" s="80">
        <v>0</v>
      </c>
      <c r="M34" s="46"/>
      <c r="N34" s="80">
        <v>0</v>
      </c>
      <c r="O34" s="46"/>
      <c r="P34" s="80">
        <v>0</v>
      </c>
      <c r="Q34" s="47"/>
      <c r="R34" s="46"/>
      <c r="S34" s="80">
        <v>0</v>
      </c>
      <c r="T34" s="46"/>
      <c r="U34" s="80">
        <v>0</v>
      </c>
      <c r="V34" s="46"/>
      <c r="W34" s="80">
        <v>0</v>
      </c>
      <c r="X34" s="47"/>
      <c r="Y34" s="47"/>
      <c r="Z34" s="47"/>
      <c r="AA34" s="46"/>
      <c r="AB34" s="5">
        <v>0</v>
      </c>
      <c r="AC34" s="45">
        <v>0</v>
      </c>
      <c r="AD34" s="47"/>
      <c r="AE34" s="46"/>
      <c r="AF34" s="6">
        <v>0</v>
      </c>
    </row>
    <row r="35" spans="5:32" ht="20.25" customHeight="1" x14ac:dyDescent="0.25">
      <c r="E35" s="48" t="s">
        <v>663</v>
      </c>
      <c r="F35" s="47"/>
      <c r="G35" s="47"/>
      <c r="H35" s="47"/>
      <c r="I35" s="49"/>
      <c r="J35" s="80" t="s">
        <v>1134</v>
      </c>
      <c r="K35" s="46"/>
      <c r="L35" s="80" t="s">
        <v>1134</v>
      </c>
      <c r="M35" s="46"/>
      <c r="N35" s="80" t="s">
        <v>1134</v>
      </c>
      <c r="O35" s="46"/>
      <c r="P35" s="80" t="s">
        <v>1134</v>
      </c>
      <c r="Q35" s="47"/>
      <c r="R35" s="46"/>
      <c r="S35" s="80" t="s">
        <v>1134</v>
      </c>
      <c r="T35" s="46"/>
      <c r="U35" s="80" t="s">
        <v>1134</v>
      </c>
      <c r="V35" s="46"/>
      <c r="W35" s="80" t="s">
        <v>1134</v>
      </c>
      <c r="X35" s="47"/>
      <c r="Y35" s="47"/>
      <c r="Z35" s="47"/>
      <c r="AA35" s="46"/>
      <c r="AB35" s="5" t="s">
        <v>1134</v>
      </c>
      <c r="AC35" s="45" t="s">
        <v>1134</v>
      </c>
      <c r="AD35" s="47"/>
      <c r="AE35" s="46"/>
      <c r="AF35" s="6" t="s">
        <v>1134</v>
      </c>
    </row>
    <row r="36" spans="5:32" ht="13.15" customHeight="1" x14ac:dyDescent="0.25">
      <c r="E36" s="48" t="s">
        <v>337</v>
      </c>
      <c r="F36" s="47"/>
      <c r="G36" s="47"/>
      <c r="H36" s="47"/>
      <c r="I36" s="49"/>
      <c r="J36" s="81">
        <v>0.5</v>
      </c>
      <c r="K36" s="46"/>
      <c r="L36" s="81">
        <v>0.5</v>
      </c>
      <c r="M36" s="46"/>
      <c r="N36" s="81">
        <v>0.5</v>
      </c>
      <c r="O36" s="46"/>
      <c r="P36" s="81">
        <v>0.5</v>
      </c>
      <c r="Q36" s="47"/>
      <c r="R36" s="46"/>
      <c r="S36" s="81">
        <v>0.5</v>
      </c>
      <c r="T36" s="46"/>
      <c r="U36" s="81">
        <v>0.1</v>
      </c>
      <c r="V36" s="46"/>
      <c r="W36" s="81">
        <v>0.1</v>
      </c>
      <c r="X36" s="47"/>
      <c r="Y36" s="47"/>
      <c r="Z36" s="47"/>
      <c r="AA36" s="46"/>
      <c r="AB36" s="3">
        <v>0.1</v>
      </c>
      <c r="AC36" s="50">
        <v>0.1</v>
      </c>
      <c r="AD36" s="47"/>
      <c r="AE36" s="46"/>
      <c r="AF36" s="4">
        <v>0.1</v>
      </c>
    </row>
    <row r="37" spans="5:32"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2"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2" x14ac:dyDescent="0.25">
      <c r="E39" s="48" t="s">
        <v>344</v>
      </c>
      <c r="F39" s="47"/>
      <c r="G39" s="47"/>
      <c r="H39" s="47"/>
      <c r="I39" s="49"/>
      <c r="J39" s="81">
        <v>0.6</v>
      </c>
      <c r="K39" s="46"/>
      <c r="L39" s="81">
        <v>0.6</v>
      </c>
      <c r="M39" s="46"/>
      <c r="N39" s="81">
        <v>0.6</v>
      </c>
      <c r="O39" s="46"/>
      <c r="P39" s="81">
        <v>0.6</v>
      </c>
      <c r="Q39" s="47"/>
      <c r="R39" s="46"/>
      <c r="S39" s="81">
        <v>0.6</v>
      </c>
      <c r="T39" s="46"/>
      <c r="U39" s="81">
        <v>0.6</v>
      </c>
      <c r="V39" s="46"/>
      <c r="W39" s="81">
        <v>0.6</v>
      </c>
      <c r="X39" s="47"/>
      <c r="Y39" s="47"/>
      <c r="Z39" s="47"/>
      <c r="AA39" s="46"/>
      <c r="AB39" s="3">
        <v>0.6</v>
      </c>
      <c r="AC39" s="50">
        <v>0.6</v>
      </c>
      <c r="AD39" s="47"/>
      <c r="AE39" s="46"/>
      <c r="AF39" s="4">
        <v>0.6</v>
      </c>
    </row>
    <row r="40" spans="5:32"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2"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2"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2" ht="20.100000000000001" customHeight="1" x14ac:dyDescent="0.25">
      <c r="E43" s="48" t="s">
        <v>352</v>
      </c>
      <c r="F43" s="47"/>
      <c r="G43" s="47"/>
      <c r="H43" s="47"/>
      <c r="I43" s="49"/>
      <c r="J43" s="81">
        <v>0.63</v>
      </c>
      <c r="K43" s="46"/>
      <c r="L43" s="81">
        <v>0.63</v>
      </c>
      <c r="M43" s="46"/>
      <c r="N43" s="81">
        <v>0.63</v>
      </c>
      <c r="O43" s="46"/>
      <c r="P43" s="81">
        <v>0.63</v>
      </c>
      <c r="Q43" s="47"/>
      <c r="R43" s="46"/>
      <c r="S43" s="81">
        <v>0.63</v>
      </c>
      <c r="T43" s="46"/>
      <c r="U43" s="81">
        <v>0.63</v>
      </c>
      <c r="V43" s="46"/>
      <c r="W43" s="81">
        <v>0.63</v>
      </c>
      <c r="X43" s="47"/>
      <c r="Y43" s="47"/>
      <c r="Z43" s="47"/>
      <c r="AA43" s="46"/>
      <c r="AB43" s="3">
        <v>0.63</v>
      </c>
      <c r="AC43" s="50">
        <v>0.63</v>
      </c>
      <c r="AD43" s="47"/>
      <c r="AE43" s="46"/>
      <c r="AF43" s="4">
        <v>0.63</v>
      </c>
    </row>
    <row r="44" spans="5:32" ht="20.100000000000001" customHeight="1" x14ac:dyDescent="0.25">
      <c r="E44" s="48" t="s">
        <v>310</v>
      </c>
      <c r="F44" s="47"/>
      <c r="G44" s="47"/>
      <c r="H44" s="47"/>
      <c r="I44" s="49"/>
      <c r="J44" s="81">
        <v>0</v>
      </c>
      <c r="K44" s="46"/>
      <c r="L44" s="81">
        <v>0</v>
      </c>
      <c r="M44" s="46"/>
      <c r="N44" s="81">
        <v>0</v>
      </c>
      <c r="O44" s="46"/>
      <c r="P44" s="81">
        <v>0</v>
      </c>
      <c r="Q44" s="47"/>
      <c r="R44" s="46"/>
      <c r="S44" s="81">
        <v>0</v>
      </c>
      <c r="T44" s="46"/>
      <c r="U44" s="81">
        <v>0</v>
      </c>
      <c r="V44" s="46"/>
      <c r="W44" s="81">
        <v>0</v>
      </c>
      <c r="X44" s="47"/>
      <c r="Y44" s="47"/>
      <c r="Z44" s="47"/>
      <c r="AA44" s="46"/>
      <c r="AB44" s="3">
        <v>0</v>
      </c>
      <c r="AC44" s="50">
        <v>0</v>
      </c>
      <c r="AD44" s="47"/>
      <c r="AE44" s="46"/>
      <c r="AF44" s="4">
        <v>0</v>
      </c>
    </row>
    <row r="45" spans="5:32"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2"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2" ht="18" x14ac:dyDescent="0.25">
      <c r="E47" s="48" t="s">
        <v>359</v>
      </c>
      <c r="F47" s="47"/>
      <c r="G47" s="47"/>
      <c r="H47" s="47"/>
      <c r="I47" s="49"/>
      <c r="J47" s="80" t="s">
        <v>665</v>
      </c>
      <c r="K47" s="46"/>
      <c r="L47" s="80" t="s">
        <v>665</v>
      </c>
      <c r="M47" s="46"/>
      <c r="N47" s="80" t="s">
        <v>665</v>
      </c>
      <c r="O47" s="46"/>
      <c r="P47" s="80" t="s">
        <v>665</v>
      </c>
      <c r="Q47" s="47"/>
      <c r="R47" s="46"/>
      <c r="S47" s="80" t="s">
        <v>665</v>
      </c>
      <c r="T47" s="46"/>
      <c r="U47" s="80" t="s">
        <v>665</v>
      </c>
      <c r="V47" s="46"/>
      <c r="W47" s="80" t="s">
        <v>665</v>
      </c>
      <c r="X47" s="47"/>
      <c r="Y47" s="47"/>
      <c r="Z47" s="47"/>
      <c r="AA47" s="46"/>
      <c r="AB47" s="5" t="s">
        <v>665</v>
      </c>
      <c r="AC47" s="45" t="s">
        <v>665</v>
      </c>
      <c r="AD47" s="47"/>
      <c r="AE47" s="46"/>
      <c r="AF47" s="6" t="s">
        <v>665</v>
      </c>
    </row>
    <row r="48" spans="5:32"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n+qXIfgu/YmEqNzl7QOl9ByLaeGWAhx8wsRWOWpkcoWRccBqbvTbHkIKJcInXMWpOnxqR9yrEzc/3SrF54krmg==" saltValue="7Ze8GKVpw8f2my6rFNhG7Q=="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2E40049D-BF53-44A2-8BD2-37B8C3117CED}"/>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GLEE - Glenelg (66/33kV)</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AK53"/>
  <sheetViews>
    <sheetView showGridLines="0" topLeftCell="A28" zoomScale="160" zoomScaleNormal="160" workbookViewId="0">
      <selection activeCell="AK43" sqref="AK43:AL45"/>
    </sheetView>
  </sheetViews>
  <sheetFormatPr defaultRowHeight="15" x14ac:dyDescent="0.25"/>
  <cols>
    <col min="1" max="2" width="0.140625" customWidth="1"/>
    <col min="3" max="4" width="0" hidden="1" customWidth="1"/>
    <col min="5" max="5" width="13.28515625" customWidth="1"/>
    <col min="6" max="6" width="0.140625" customWidth="1"/>
    <col min="7" max="8" width="0.28515625" customWidth="1"/>
    <col min="9" max="9" width="6.28515625" customWidth="1"/>
    <col min="10" max="10" width="0.42578125" customWidth="1"/>
    <col min="11" max="11" width="6.5703125" customWidth="1"/>
    <col min="12" max="12" width="5.5703125" customWidth="1"/>
    <col min="13" max="13" width="1.42578125" customWidth="1"/>
    <col min="14" max="14" width="0.28515625" customWidth="1"/>
    <col min="15" max="15" width="6.85546875" customWidth="1"/>
    <col min="16" max="16" width="3.140625" customWidth="1"/>
    <col min="17" max="17" width="0.42578125" customWidth="1"/>
    <col min="18" max="18" width="3.5703125" customWidth="1"/>
    <col min="19" max="19" width="6.85546875" customWidth="1"/>
    <col min="20" max="20" width="0.28515625" customWidth="1"/>
    <col min="21" max="21" width="0.42578125" customWidth="1"/>
    <col min="22" max="22" width="6.7109375" customWidth="1"/>
    <col min="23" max="23" width="1.42578125" customWidth="1"/>
    <col min="24" max="24" width="0.5703125" customWidth="1"/>
    <col min="25" max="25" width="1.28515625" customWidth="1"/>
    <col min="26" max="26" width="1.5703125" customWidth="1"/>
    <col min="27" max="27" width="2.140625" customWidth="1"/>
    <col min="28" max="28" width="7" customWidth="1"/>
    <col min="29" max="29" width="0.7109375" customWidth="1"/>
    <col min="30" max="30" width="0.42578125" customWidth="1"/>
    <col min="31" max="31" width="6" customWidth="1"/>
    <col min="32" max="32" width="7" customWidth="1"/>
    <col min="33" max="33" width="0" hidden="1" customWidth="1"/>
    <col min="34" max="34" width="1.140625" customWidth="1"/>
    <col min="35" max="35" width="0" hidden="1" customWidth="1"/>
    <col min="36" max="36" width="0.42578125" customWidth="1"/>
    <col min="37" max="37" width="8.85546875" customWidth="1"/>
  </cols>
  <sheetData>
    <row r="1" spans="1:36" ht="18" customHeight="1" x14ac:dyDescent="0.25">
      <c r="C1" s="67" t="s">
        <v>642</v>
      </c>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ht="4.7" customHeight="1" x14ac:dyDescent="0.25"/>
    <row r="3" spans="1:36" x14ac:dyDescent="0.25">
      <c r="B3" s="68" t="s">
        <v>643</v>
      </c>
      <c r="C3" s="69"/>
      <c r="D3" s="69"/>
      <c r="E3" s="69"/>
      <c r="F3" s="69"/>
      <c r="I3" s="70" t="s">
        <v>1135</v>
      </c>
      <c r="J3" s="69"/>
      <c r="K3" s="69"/>
      <c r="L3" s="69"/>
      <c r="M3" s="69"/>
      <c r="N3" s="69"/>
      <c r="O3" s="69"/>
      <c r="P3" s="69"/>
      <c r="Q3" s="69"/>
      <c r="R3" s="69"/>
      <c r="S3" s="69"/>
      <c r="V3" s="71" t="s">
        <v>645</v>
      </c>
      <c r="W3" s="69"/>
      <c r="Y3" s="72" t="s">
        <v>995</v>
      </c>
      <c r="Z3" s="69"/>
      <c r="AA3" s="69"/>
      <c r="AB3" s="69"/>
      <c r="AC3" s="69"/>
      <c r="AD3" s="69"/>
      <c r="AE3" s="69"/>
      <c r="AF3" s="69"/>
      <c r="AG3" s="69"/>
      <c r="AH3" s="69"/>
      <c r="AI3" s="69"/>
    </row>
    <row r="4" spans="1:36" x14ac:dyDescent="0.25">
      <c r="I4" s="69"/>
      <c r="J4" s="69"/>
      <c r="K4" s="69"/>
      <c r="L4" s="69"/>
      <c r="M4" s="69"/>
      <c r="N4" s="69"/>
      <c r="O4" s="69"/>
      <c r="P4" s="69"/>
      <c r="Q4" s="69"/>
      <c r="R4" s="69"/>
      <c r="S4" s="69"/>
      <c r="V4" s="69"/>
      <c r="W4" s="69"/>
      <c r="Y4" s="69"/>
      <c r="Z4" s="69"/>
      <c r="AA4" s="69"/>
      <c r="AB4" s="69"/>
      <c r="AC4" s="69"/>
      <c r="AD4" s="69"/>
      <c r="AE4" s="69"/>
      <c r="AF4" s="69"/>
      <c r="AG4" s="69"/>
      <c r="AH4" s="69"/>
      <c r="AI4" s="69"/>
    </row>
    <row r="5" spans="1:36" x14ac:dyDescent="0.25">
      <c r="I5" s="69"/>
      <c r="J5" s="69"/>
      <c r="K5" s="69"/>
      <c r="L5" s="69"/>
      <c r="M5" s="69"/>
      <c r="N5" s="69"/>
      <c r="O5" s="69"/>
      <c r="P5" s="69"/>
      <c r="Q5" s="69"/>
      <c r="R5" s="69"/>
      <c r="S5" s="69"/>
      <c r="Y5" s="69"/>
      <c r="Z5" s="69"/>
      <c r="AA5" s="69"/>
      <c r="AB5" s="69"/>
      <c r="AC5" s="69"/>
      <c r="AD5" s="69"/>
      <c r="AE5" s="69"/>
      <c r="AF5" s="69"/>
      <c r="AG5" s="69"/>
      <c r="AH5" s="69"/>
      <c r="AI5" s="69"/>
    </row>
    <row r="6" spans="1:36" ht="2.1" customHeight="1" x14ac:dyDescent="0.25"/>
    <row r="7" spans="1:36" x14ac:dyDescent="0.25">
      <c r="B7" s="68" t="s">
        <v>647</v>
      </c>
      <c r="C7" s="69"/>
      <c r="D7" s="69"/>
      <c r="E7" s="69"/>
      <c r="F7" s="69"/>
      <c r="I7" s="77" t="s">
        <v>691</v>
      </c>
      <c r="J7" s="69"/>
      <c r="K7" s="69"/>
      <c r="L7" s="69"/>
      <c r="M7" s="69"/>
      <c r="N7" s="69"/>
      <c r="O7" s="69"/>
      <c r="P7" s="69"/>
      <c r="Q7" s="69"/>
      <c r="R7" s="69"/>
      <c r="S7" s="69"/>
      <c r="T7" s="69"/>
      <c r="U7" s="69"/>
      <c r="V7" s="69"/>
      <c r="W7" s="69"/>
      <c r="X7" s="69"/>
      <c r="Y7" s="69"/>
      <c r="Z7" s="69"/>
      <c r="AA7" s="69"/>
      <c r="AB7" s="69"/>
      <c r="AC7" s="69"/>
      <c r="AD7" s="69"/>
      <c r="AE7" s="69"/>
      <c r="AF7" s="69"/>
      <c r="AG7" s="69"/>
      <c r="AH7" s="69"/>
    </row>
    <row r="8" spans="1:36" x14ac:dyDescent="0.25">
      <c r="B8" s="69"/>
      <c r="C8" s="69"/>
      <c r="D8" s="69"/>
      <c r="E8" s="69"/>
      <c r="F8" s="69"/>
    </row>
    <row r="9" spans="1:36" x14ac:dyDescent="0.25">
      <c r="B9" s="69"/>
      <c r="C9" s="69"/>
      <c r="D9" s="69"/>
      <c r="E9" s="69"/>
      <c r="F9" s="69"/>
      <c r="I9" s="77" t="s">
        <v>749</v>
      </c>
      <c r="J9" s="69"/>
      <c r="K9" s="69"/>
      <c r="L9" s="69"/>
      <c r="M9" s="69"/>
      <c r="N9" s="69"/>
      <c r="O9" s="69"/>
      <c r="P9" s="69"/>
      <c r="Q9" s="69"/>
      <c r="R9" s="69"/>
      <c r="S9" s="69"/>
      <c r="T9" s="69"/>
      <c r="U9" s="69"/>
      <c r="V9" s="69"/>
      <c r="W9" s="69"/>
      <c r="X9" s="69"/>
      <c r="Y9" s="69"/>
      <c r="Z9" s="69"/>
      <c r="AA9" s="69"/>
      <c r="AB9" s="69"/>
      <c r="AC9" s="69"/>
      <c r="AD9" s="69"/>
      <c r="AE9" s="69"/>
      <c r="AF9" s="69"/>
      <c r="AG9" s="69"/>
      <c r="AH9" s="69"/>
    </row>
    <row r="10" spans="1:36" ht="11.45" customHeight="1" x14ac:dyDescent="0.25">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36" ht="1.7" customHeight="1" x14ac:dyDescent="0.25"/>
    <row r="12" spans="1:36" ht="12" customHeight="1" x14ac:dyDescent="0.25">
      <c r="I12" s="77" t="s">
        <v>650</v>
      </c>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row>
    <row r="13" spans="1:36" ht="3.2" customHeight="1" x14ac:dyDescent="0.25"/>
    <row r="14" spans="1:36" ht="14.1" customHeight="1" x14ac:dyDescent="0.25">
      <c r="A14" s="68" t="s">
        <v>651</v>
      </c>
      <c r="B14" s="69"/>
      <c r="C14" s="69"/>
      <c r="D14" s="69"/>
      <c r="E14" s="69"/>
      <c r="I14" s="77" t="s">
        <v>1136</v>
      </c>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row>
    <row r="15" spans="1:36" ht="7.35" customHeight="1" x14ac:dyDescent="0.25"/>
    <row r="16" spans="1:36" ht="15.95" customHeight="1" x14ac:dyDescent="0.25">
      <c r="D16" s="68" t="s">
        <v>653</v>
      </c>
      <c r="E16" s="69"/>
      <c r="F16" s="69"/>
      <c r="G16" s="69"/>
      <c r="H16" s="69"/>
      <c r="I16" s="69"/>
      <c r="J16" s="69"/>
      <c r="K16" s="69"/>
      <c r="L16" s="69"/>
      <c r="O16" s="73" t="s">
        <v>1137</v>
      </c>
      <c r="P16" s="69"/>
      <c r="Q16" s="69"/>
      <c r="R16" s="69"/>
      <c r="S16" s="69"/>
      <c r="T16" s="69"/>
      <c r="U16" s="69"/>
      <c r="V16" s="69"/>
      <c r="W16" s="69"/>
      <c r="X16" s="69"/>
      <c r="Y16" s="69"/>
    </row>
    <row r="17" spans="4:32" ht="15.95" customHeight="1" x14ac:dyDescent="0.25">
      <c r="D17" s="69"/>
      <c r="E17" s="69"/>
      <c r="F17" s="69"/>
      <c r="G17" s="69"/>
      <c r="H17" s="69"/>
      <c r="I17" s="69"/>
      <c r="J17" s="69"/>
      <c r="K17" s="69"/>
      <c r="L17" s="69"/>
    </row>
    <row r="18" spans="4:32" ht="0.95" customHeight="1" x14ac:dyDescent="0.25"/>
    <row r="19" spans="4:32" ht="0.95" customHeight="1" x14ac:dyDescent="0.25">
      <c r="R19" s="74" t="s">
        <v>655</v>
      </c>
      <c r="S19" s="69"/>
      <c r="T19" s="69"/>
      <c r="U19" s="69"/>
      <c r="V19" s="69"/>
      <c r="W19" s="69"/>
      <c r="X19" s="69"/>
      <c r="Y19" s="69"/>
      <c r="Z19" s="69"/>
      <c r="AA19" s="75" t="s">
        <v>109</v>
      </c>
      <c r="AB19" s="69"/>
      <c r="AC19" s="69"/>
      <c r="AD19" s="69"/>
    </row>
    <row r="20" spans="4:32" ht="0.95" customHeight="1" x14ac:dyDescent="0.25">
      <c r="D20" s="74" t="s">
        <v>655</v>
      </c>
      <c r="E20" s="69"/>
      <c r="F20" s="69"/>
      <c r="G20" s="69"/>
      <c r="H20" s="69"/>
      <c r="I20" s="69"/>
      <c r="J20" s="69"/>
      <c r="K20" s="69"/>
      <c r="L20" s="69"/>
      <c r="O20" s="76" t="s">
        <v>109</v>
      </c>
      <c r="P20" s="69"/>
      <c r="R20" s="69"/>
      <c r="S20" s="69"/>
      <c r="T20" s="69"/>
      <c r="U20" s="69"/>
      <c r="V20" s="69"/>
      <c r="W20" s="69"/>
      <c r="X20" s="69"/>
      <c r="Y20" s="69"/>
      <c r="Z20" s="69"/>
      <c r="AA20" s="69"/>
      <c r="AB20" s="69"/>
      <c r="AC20" s="69"/>
      <c r="AD20" s="69"/>
    </row>
    <row r="21" spans="4:32" ht="15" customHeight="1" x14ac:dyDescent="0.25">
      <c r="D21" s="69"/>
      <c r="E21" s="69"/>
      <c r="F21" s="69"/>
      <c r="G21" s="69"/>
      <c r="H21" s="69"/>
      <c r="I21" s="69"/>
      <c r="J21" s="69"/>
      <c r="K21" s="69"/>
      <c r="L21" s="69"/>
      <c r="O21" s="69"/>
      <c r="P21" s="69"/>
    </row>
    <row r="22" spans="4:32" ht="15" customHeight="1" x14ac:dyDescent="0.25"/>
    <row r="23" spans="4:32" ht="15" customHeight="1" x14ac:dyDescent="0.25"/>
    <row r="24" spans="4:32" x14ac:dyDescent="0.25">
      <c r="E24" s="54" t="s">
        <v>656</v>
      </c>
      <c r="F24" s="55"/>
      <c r="G24" s="55"/>
      <c r="H24" s="55"/>
      <c r="I24" s="56"/>
      <c r="J24" s="60" t="s">
        <v>311</v>
      </c>
      <c r="K24" s="61"/>
      <c r="L24" s="61"/>
      <c r="M24" s="61"/>
      <c r="N24" s="61"/>
      <c r="O24" s="61"/>
      <c r="P24" s="61"/>
      <c r="Q24" s="61"/>
      <c r="R24" s="61"/>
      <c r="S24" s="61"/>
      <c r="T24" s="62"/>
      <c r="U24" s="63" t="s">
        <v>312</v>
      </c>
      <c r="V24" s="64"/>
      <c r="W24" s="64"/>
      <c r="X24" s="64"/>
      <c r="Y24" s="64"/>
      <c r="Z24" s="64"/>
      <c r="AA24" s="64"/>
      <c r="AB24" s="64"/>
      <c r="AC24" s="64"/>
      <c r="AD24" s="64"/>
      <c r="AE24" s="64"/>
      <c r="AF24" s="65"/>
    </row>
    <row r="25" spans="4:32" x14ac:dyDescent="0.25">
      <c r="E25" s="57"/>
      <c r="F25" s="58"/>
      <c r="G25" s="58"/>
      <c r="H25" s="58"/>
      <c r="I25" s="59"/>
      <c r="J25" s="84" t="s">
        <v>2</v>
      </c>
      <c r="K25" s="46"/>
      <c r="L25" s="84" t="s">
        <v>3</v>
      </c>
      <c r="M25" s="46"/>
      <c r="N25" s="84" t="s">
        <v>4</v>
      </c>
      <c r="O25" s="46"/>
      <c r="P25" s="84" t="s">
        <v>5</v>
      </c>
      <c r="Q25" s="47"/>
      <c r="R25" s="46"/>
      <c r="S25" s="84" t="s">
        <v>6</v>
      </c>
      <c r="T25" s="46"/>
      <c r="U25" s="84" t="s">
        <v>657</v>
      </c>
      <c r="V25" s="46"/>
      <c r="W25" s="84" t="s">
        <v>658</v>
      </c>
      <c r="X25" s="47"/>
      <c r="Y25" s="47"/>
      <c r="Z25" s="47"/>
      <c r="AA25" s="46"/>
      <c r="AB25" s="1" t="s">
        <v>659</v>
      </c>
      <c r="AC25" s="66" t="s">
        <v>660</v>
      </c>
      <c r="AD25" s="47"/>
      <c r="AE25" s="46"/>
      <c r="AF25" s="2" t="s">
        <v>661</v>
      </c>
    </row>
    <row r="26" spans="4:32" ht="13.15" customHeight="1" x14ac:dyDescent="0.25">
      <c r="E26" s="48" t="s">
        <v>317</v>
      </c>
      <c r="F26" s="47"/>
      <c r="G26" s="47"/>
      <c r="H26" s="47"/>
      <c r="I26" s="49"/>
      <c r="J26" s="81">
        <v>75.2</v>
      </c>
      <c r="K26" s="46"/>
      <c r="L26" s="81">
        <v>75.2</v>
      </c>
      <c r="M26" s="46"/>
      <c r="N26" s="81">
        <v>75.2</v>
      </c>
      <c r="O26" s="46"/>
      <c r="P26" s="81">
        <v>75.2</v>
      </c>
      <c r="Q26" s="47"/>
      <c r="R26" s="46"/>
      <c r="S26" s="81">
        <v>75.2</v>
      </c>
      <c r="T26" s="46"/>
      <c r="U26" s="81">
        <v>83.8</v>
      </c>
      <c r="V26" s="46"/>
      <c r="W26" s="81">
        <v>83.8</v>
      </c>
      <c r="X26" s="47"/>
      <c r="Y26" s="47"/>
      <c r="Z26" s="47"/>
      <c r="AA26" s="46"/>
      <c r="AB26" s="3">
        <v>83.8</v>
      </c>
      <c r="AC26" s="50">
        <v>83.8</v>
      </c>
      <c r="AD26" s="47"/>
      <c r="AE26" s="46"/>
      <c r="AF26" s="4">
        <v>83.8</v>
      </c>
    </row>
    <row r="27" spans="4:32" ht="20.25" customHeight="1" x14ac:dyDescent="0.25">
      <c r="E27" s="48" t="s">
        <v>319</v>
      </c>
      <c r="F27" s="47"/>
      <c r="G27" s="47"/>
      <c r="H27" s="47"/>
      <c r="I27" s="49"/>
      <c r="J27" s="81">
        <v>0</v>
      </c>
      <c r="K27" s="46"/>
      <c r="L27" s="81">
        <v>0</v>
      </c>
      <c r="M27" s="46"/>
      <c r="N27" s="81">
        <v>0</v>
      </c>
      <c r="O27" s="46"/>
      <c r="P27" s="81">
        <v>0</v>
      </c>
      <c r="Q27" s="47"/>
      <c r="R27" s="46"/>
      <c r="S27" s="81">
        <v>0</v>
      </c>
      <c r="T27" s="46"/>
      <c r="U27" s="81">
        <v>0</v>
      </c>
      <c r="V27" s="46"/>
      <c r="W27" s="81">
        <v>0</v>
      </c>
      <c r="X27" s="47"/>
      <c r="Y27" s="47"/>
      <c r="Z27" s="47"/>
      <c r="AA27" s="46"/>
      <c r="AB27" s="3">
        <v>0</v>
      </c>
      <c r="AC27" s="50">
        <v>0</v>
      </c>
      <c r="AD27" s="47"/>
      <c r="AE27" s="46"/>
      <c r="AF27" s="4">
        <v>0</v>
      </c>
    </row>
    <row r="28" spans="4:32" ht="13.15" customHeight="1" x14ac:dyDescent="0.25">
      <c r="E28" s="48" t="s">
        <v>321</v>
      </c>
      <c r="F28" s="47"/>
      <c r="G28" s="47"/>
      <c r="H28" s="47"/>
      <c r="I28" s="49"/>
      <c r="J28" s="81">
        <v>15.4</v>
      </c>
      <c r="K28" s="46"/>
      <c r="L28" s="81">
        <v>15.4</v>
      </c>
      <c r="M28" s="46"/>
      <c r="N28" s="81">
        <v>15.4</v>
      </c>
      <c r="O28" s="46"/>
      <c r="P28" s="81">
        <v>15.5</v>
      </c>
      <c r="Q28" s="47"/>
      <c r="R28" s="46"/>
      <c r="S28" s="81">
        <v>15.7</v>
      </c>
      <c r="T28" s="46"/>
      <c r="U28" s="81">
        <v>8.6999999999999993</v>
      </c>
      <c r="V28" s="46"/>
      <c r="W28" s="81">
        <v>9</v>
      </c>
      <c r="X28" s="47"/>
      <c r="Y28" s="47"/>
      <c r="Z28" s="47"/>
      <c r="AA28" s="46"/>
      <c r="AB28" s="3">
        <v>9</v>
      </c>
      <c r="AC28" s="50">
        <v>9</v>
      </c>
      <c r="AD28" s="47"/>
      <c r="AE28" s="46"/>
      <c r="AF28" s="4">
        <v>9.1</v>
      </c>
    </row>
    <row r="29" spans="4:32" ht="13.15" customHeight="1" x14ac:dyDescent="0.25">
      <c r="E29" s="48" t="s">
        <v>323</v>
      </c>
      <c r="F29" s="47"/>
      <c r="G29" s="47"/>
      <c r="H29" s="47"/>
      <c r="I29" s="49"/>
      <c r="J29" s="80"/>
      <c r="K29" s="46"/>
      <c r="L29" s="80"/>
      <c r="M29" s="46"/>
      <c r="N29" s="80"/>
      <c r="O29" s="46"/>
      <c r="P29" s="80"/>
      <c r="Q29" s="47"/>
      <c r="R29" s="46"/>
      <c r="S29" s="80"/>
      <c r="T29" s="46"/>
      <c r="U29" s="80"/>
      <c r="V29" s="46"/>
      <c r="W29" s="80"/>
      <c r="X29" s="47"/>
      <c r="Y29" s="47"/>
      <c r="Z29" s="47"/>
      <c r="AA29" s="46"/>
      <c r="AB29" s="5"/>
      <c r="AC29" s="45"/>
      <c r="AD29" s="47"/>
      <c r="AE29" s="46"/>
      <c r="AF29" s="6"/>
    </row>
    <row r="30" spans="4:32" ht="13.15" customHeight="1" x14ac:dyDescent="0.25">
      <c r="E30" s="48" t="s">
        <v>325</v>
      </c>
      <c r="F30" s="47"/>
      <c r="G30" s="47"/>
      <c r="H30" s="47"/>
      <c r="I30" s="49"/>
      <c r="J30" s="80"/>
      <c r="K30" s="46"/>
      <c r="L30" s="80"/>
      <c r="M30" s="46"/>
      <c r="N30" s="80"/>
      <c r="O30" s="46"/>
      <c r="P30" s="80"/>
      <c r="Q30" s="47"/>
      <c r="R30" s="46"/>
      <c r="S30" s="80"/>
      <c r="T30" s="46"/>
      <c r="U30" s="80"/>
      <c r="V30" s="46"/>
      <c r="W30" s="80"/>
      <c r="X30" s="47"/>
      <c r="Y30" s="47"/>
      <c r="Z30" s="47"/>
      <c r="AA30" s="46"/>
      <c r="AB30" s="5"/>
      <c r="AC30" s="45"/>
      <c r="AD30" s="47"/>
      <c r="AE30" s="46"/>
      <c r="AF30" s="6"/>
    </row>
    <row r="31" spans="4:32" ht="20.25" customHeight="1" x14ac:dyDescent="0.25">
      <c r="E31" s="48" t="s">
        <v>327</v>
      </c>
      <c r="F31" s="47"/>
      <c r="G31" s="47"/>
      <c r="H31" s="47"/>
      <c r="I31" s="49"/>
      <c r="J31" s="83">
        <v>0.98899999999999999</v>
      </c>
      <c r="K31" s="46"/>
      <c r="L31" s="83">
        <v>0.98899999999999999</v>
      </c>
      <c r="M31" s="46"/>
      <c r="N31" s="83">
        <v>0.98899999999999999</v>
      </c>
      <c r="O31" s="46"/>
      <c r="P31" s="83">
        <v>0.98899999999999999</v>
      </c>
      <c r="Q31" s="47"/>
      <c r="R31" s="46"/>
      <c r="S31" s="83">
        <v>0.98899999999999999</v>
      </c>
      <c r="T31" s="46"/>
      <c r="U31" s="83">
        <v>0.999</v>
      </c>
      <c r="V31" s="46"/>
      <c r="W31" s="83">
        <v>0.999</v>
      </c>
      <c r="X31" s="47"/>
      <c r="Y31" s="47"/>
      <c r="Z31" s="47"/>
      <c r="AA31" s="46"/>
      <c r="AB31" s="7">
        <v>0.999</v>
      </c>
      <c r="AC31" s="53">
        <v>0.999</v>
      </c>
      <c r="AD31" s="47"/>
      <c r="AE31" s="46"/>
      <c r="AF31" s="8">
        <v>0.999</v>
      </c>
    </row>
    <row r="32" spans="4:32" ht="13.15" customHeight="1" x14ac:dyDescent="0.25">
      <c r="E32" s="48" t="s">
        <v>329</v>
      </c>
      <c r="F32" s="47"/>
      <c r="G32" s="47"/>
      <c r="H32" s="47"/>
      <c r="I32" s="49"/>
      <c r="J32" s="81">
        <v>41.9</v>
      </c>
      <c r="K32" s="46"/>
      <c r="L32" s="81">
        <v>41.9</v>
      </c>
      <c r="M32" s="46"/>
      <c r="N32" s="81">
        <v>41.9</v>
      </c>
      <c r="O32" s="46"/>
      <c r="P32" s="81">
        <v>41.9</v>
      </c>
      <c r="Q32" s="47"/>
      <c r="R32" s="46"/>
      <c r="S32" s="81">
        <v>41.9</v>
      </c>
      <c r="T32" s="46"/>
      <c r="U32" s="81">
        <v>44.7</v>
      </c>
      <c r="V32" s="46"/>
      <c r="W32" s="81">
        <v>44.7</v>
      </c>
      <c r="X32" s="47"/>
      <c r="Y32" s="47"/>
      <c r="Z32" s="47"/>
      <c r="AA32" s="46"/>
      <c r="AB32" s="3">
        <v>44.7</v>
      </c>
      <c r="AC32" s="50">
        <v>44.7</v>
      </c>
      <c r="AD32" s="47"/>
      <c r="AE32" s="46"/>
      <c r="AF32" s="4">
        <v>44.7</v>
      </c>
    </row>
    <row r="33" spans="5:37" ht="13.15" customHeight="1" x14ac:dyDescent="0.25">
      <c r="E33" s="51" t="s">
        <v>331</v>
      </c>
      <c r="F33" s="47"/>
      <c r="G33" s="47"/>
      <c r="H33" s="47"/>
      <c r="I33" s="49"/>
      <c r="J33" s="82">
        <v>14.3</v>
      </c>
      <c r="K33" s="46"/>
      <c r="L33" s="82">
        <v>14.3</v>
      </c>
      <c r="M33" s="46"/>
      <c r="N33" s="82">
        <v>14.3</v>
      </c>
      <c r="O33" s="46"/>
      <c r="P33" s="82">
        <v>14.4</v>
      </c>
      <c r="Q33" s="47"/>
      <c r="R33" s="46"/>
      <c r="S33" s="82">
        <v>14.6</v>
      </c>
      <c r="T33" s="46"/>
      <c r="U33" s="82">
        <v>8.3000000000000007</v>
      </c>
      <c r="V33" s="46"/>
      <c r="W33" s="82">
        <v>8.6</v>
      </c>
      <c r="X33" s="47"/>
      <c r="Y33" s="47"/>
      <c r="Z33" s="47"/>
      <c r="AA33" s="46"/>
      <c r="AB33" s="9">
        <v>8.6</v>
      </c>
      <c r="AC33" s="52">
        <v>8.6</v>
      </c>
      <c r="AD33" s="47"/>
      <c r="AE33" s="46"/>
      <c r="AF33" s="10">
        <v>8.6999999999999993</v>
      </c>
    </row>
    <row r="34" spans="5:37" ht="20.25" customHeight="1" x14ac:dyDescent="0.25">
      <c r="E34" s="48" t="s">
        <v>662</v>
      </c>
      <c r="F34" s="47"/>
      <c r="G34" s="47"/>
      <c r="H34" s="47"/>
      <c r="I34" s="49"/>
      <c r="J34" s="80">
        <v>0.7</v>
      </c>
      <c r="K34" s="46"/>
      <c r="L34" s="80">
        <v>0.7</v>
      </c>
      <c r="M34" s="46"/>
      <c r="N34" s="80">
        <v>0.7</v>
      </c>
      <c r="O34" s="46"/>
      <c r="P34" s="80">
        <v>0.7</v>
      </c>
      <c r="Q34" s="47"/>
      <c r="R34" s="46"/>
      <c r="S34" s="80">
        <v>0.7</v>
      </c>
      <c r="T34" s="46"/>
      <c r="U34" s="80">
        <v>0.4</v>
      </c>
      <c r="V34" s="46"/>
      <c r="W34" s="80">
        <v>0.4</v>
      </c>
      <c r="X34" s="47"/>
      <c r="Y34" s="47"/>
      <c r="Z34" s="47"/>
      <c r="AA34" s="46"/>
      <c r="AB34" s="5">
        <v>0.4</v>
      </c>
      <c r="AC34" s="45">
        <v>0.4</v>
      </c>
      <c r="AD34" s="47"/>
      <c r="AE34" s="46"/>
      <c r="AF34" s="6">
        <v>0.4</v>
      </c>
    </row>
    <row r="35" spans="5:37" ht="20.25" customHeight="1" x14ac:dyDescent="0.25">
      <c r="E35" s="48" t="s">
        <v>663</v>
      </c>
      <c r="F35" s="47"/>
      <c r="G35" s="47"/>
      <c r="H35" s="47"/>
      <c r="I35" s="49"/>
      <c r="J35" s="80" t="s">
        <v>1138</v>
      </c>
      <c r="K35" s="46"/>
      <c r="L35" s="80" t="s">
        <v>1138</v>
      </c>
      <c r="M35" s="46"/>
      <c r="N35" s="80" t="s">
        <v>1138</v>
      </c>
      <c r="O35" s="46"/>
      <c r="P35" s="80" t="s">
        <v>1138</v>
      </c>
      <c r="Q35" s="47"/>
      <c r="R35" s="46"/>
      <c r="S35" s="80" t="s">
        <v>1138</v>
      </c>
      <c r="T35" s="46"/>
      <c r="U35" s="80" t="s">
        <v>1138</v>
      </c>
      <c r="V35" s="46"/>
      <c r="W35" s="80" t="s">
        <v>1138</v>
      </c>
      <c r="X35" s="47"/>
      <c r="Y35" s="47"/>
      <c r="Z35" s="47"/>
      <c r="AA35" s="46"/>
      <c r="AB35" s="5" t="s">
        <v>1138</v>
      </c>
      <c r="AC35" s="45" t="s">
        <v>1138</v>
      </c>
      <c r="AD35" s="47"/>
      <c r="AE35" s="46"/>
      <c r="AF35" s="6" t="s">
        <v>1138</v>
      </c>
    </row>
    <row r="36" spans="5:37" ht="13.15" customHeight="1" x14ac:dyDescent="0.25">
      <c r="E36" s="48" t="s">
        <v>337</v>
      </c>
      <c r="F36" s="47"/>
      <c r="G36" s="47"/>
      <c r="H36" s="47"/>
      <c r="I36" s="49"/>
      <c r="J36" s="80"/>
      <c r="K36" s="46"/>
      <c r="L36" s="80"/>
      <c r="M36" s="46"/>
      <c r="N36" s="80"/>
      <c r="O36" s="46"/>
      <c r="P36" s="80"/>
      <c r="Q36" s="47"/>
      <c r="R36" s="46"/>
      <c r="S36" s="80"/>
      <c r="T36" s="46"/>
      <c r="U36" s="80"/>
      <c r="V36" s="46"/>
      <c r="W36" s="80"/>
      <c r="X36" s="47"/>
      <c r="Y36" s="47"/>
      <c r="Z36" s="47"/>
      <c r="AA36" s="46"/>
      <c r="AB36" s="5"/>
      <c r="AC36" s="45"/>
      <c r="AD36" s="47"/>
      <c r="AE36" s="46"/>
      <c r="AF36" s="6"/>
    </row>
    <row r="37" spans="5:37" x14ac:dyDescent="0.25">
      <c r="E37" s="48" t="s">
        <v>340</v>
      </c>
      <c r="F37" s="47"/>
      <c r="G37" s="47"/>
      <c r="H37" s="47"/>
      <c r="I37" s="49"/>
      <c r="J37" s="81">
        <v>0</v>
      </c>
      <c r="K37" s="46"/>
      <c r="L37" s="81">
        <v>0</v>
      </c>
      <c r="M37" s="46"/>
      <c r="N37" s="81">
        <v>0</v>
      </c>
      <c r="O37" s="46"/>
      <c r="P37" s="81">
        <v>0</v>
      </c>
      <c r="Q37" s="47"/>
      <c r="R37" s="46"/>
      <c r="S37" s="81">
        <v>0</v>
      </c>
      <c r="T37" s="46"/>
      <c r="U37" s="81">
        <v>0</v>
      </c>
      <c r="V37" s="46"/>
      <c r="W37" s="81">
        <v>0</v>
      </c>
      <c r="X37" s="47"/>
      <c r="Y37" s="47"/>
      <c r="Z37" s="47"/>
      <c r="AA37" s="46"/>
      <c r="AB37" s="3">
        <v>0</v>
      </c>
      <c r="AC37" s="50">
        <v>0</v>
      </c>
      <c r="AD37" s="47"/>
      <c r="AE37" s="46"/>
      <c r="AF37" s="4">
        <v>0</v>
      </c>
    </row>
    <row r="38" spans="5:37" ht="20.25" customHeight="1" x14ac:dyDescent="0.25">
      <c r="E38" s="48" t="s">
        <v>342</v>
      </c>
      <c r="F38" s="47"/>
      <c r="G38" s="47"/>
      <c r="H38" s="47"/>
      <c r="I38" s="49"/>
      <c r="J38" s="81">
        <v>0</v>
      </c>
      <c r="K38" s="46"/>
      <c r="L38" s="81">
        <v>0</v>
      </c>
      <c r="M38" s="46"/>
      <c r="N38" s="81">
        <v>0</v>
      </c>
      <c r="O38" s="46"/>
      <c r="P38" s="81">
        <v>0</v>
      </c>
      <c r="Q38" s="47"/>
      <c r="R38" s="46"/>
      <c r="S38" s="81">
        <v>0</v>
      </c>
      <c r="T38" s="46"/>
      <c r="U38" s="81">
        <v>0</v>
      </c>
      <c r="V38" s="46"/>
      <c r="W38" s="81">
        <v>0</v>
      </c>
      <c r="X38" s="47"/>
      <c r="Y38" s="47"/>
      <c r="Z38" s="47"/>
      <c r="AA38" s="46"/>
      <c r="AB38" s="3">
        <v>0</v>
      </c>
      <c r="AC38" s="50">
        <v>0</v>
      </c>
      <c r="AD38" s="47"/>
      <c r="AE38" s="46"/>
      <c r="AF38" s="4">
        <v>0</v>
      </c>
    </row>
    <row r="39" spans="5:37" x14ac:dyDescent="0.25">
      <c r="E39" s="48" t="s">
        <v>344</v>
      </c>
      <c r="F39" s="47"/>
      <c r="G39" s="47"/>
      <c r="H39" s="47"/>
      <c r="I39" s="49"/>
      <c r="J39" s="81">
        <v>0</v>
      </c>
      <c r="K39" s="46"/>
      <c r="L39" s="81">
        <v>0</v>
      </c>
      <c r="M39" s="46"/>
      <c r="N39" s="81">
        <v>0</v>
      </c>
      <c r="O39" s="46"/>
      <c r="P39" s="81">
        <v>0</v>
      </c>
      <c r="Q39" s="47"/>
      <c r="R39" s="46"/>
      <c r="S39" s="81">
        <v>0</v>
      </c>
      <c r="T39" s="46"/>
      <c r="U39" s="81">
        <v>0</v>
      </c>
      <c r="V39" s="46"/>
      <c r="W39" s="81">
        <v>0</v>
      </c>
      <c r="X39" s="47"/>
      <c r="Y39" s="47"/>
      <c r="Z39" s="47"/>
      <c r="AA39" s="46"/>
      <c r="AB39" s="3">
        <v>0</v>
      </c>
      <c r="AC39" s="50">
        <v>0</v>
      </c>
      <c r="AD39" s="47"/>
      <c r="AE39" s="46"/>
      <c r="AF39" s="4">
        <v>0</v>
      </c>
    </row>
    <row r="40" spans="5:37" x14ac:dyDescent="0.25">
      <c r="E40" s="48" t="s">
        <v>346</v>
      </c>
      <c r="F40" s="47"/>
      <c r="G40" s="47"/>
      <c r="H40" s="47"/>
      <c r="I40" s="49"/>
      <c r="J40" s="81">
        <v>0</v>
      </c>
      <c r="K40" s="46"/>
      <c r="L40" s="81">
        <v>0</v>
      </c>
      <c r="M40" s="46"/>
      <c r="N40" s="81">
        <v>0</v>
      </c>
      <c r="O40" s="46"/>
      <c r="P40" s="81">
        <v>0</v>
      </c>
      <c r="Q40" s="47"/>
      <c r="R40" s="46"/>
      <c r="S40" s="81">
        <v>0</v>
      </c>
      <c r="T40" s="46"/>
      <c r="U40" s="81">
        <v>0</v>
      </c>
      <c r="V40" s="46"/>
      <c r="W40" s="81">
        <v>0</v>
      </c>
      <c r="X40" s="47"/>
      <c r="Y40" s="47"/>
      <c r="Z40" s="47"/>
      <c r="AA40" s="46"/>
      <c r="AB40" s="3">
        <v>0</v>
      </c>
      <c r="AC40" s="50">
        <v>0</v>
      </c>
      <c r="AD40" s="47"/>
      <c r="AE40" s="46"/>
      <c r="AF40" s="4">
        <v>0</v>
      </c>
    </row>
    <row r="41" spans="5:37" x14ac:dyDescent="0.25">
      <c r="E41" s="48" t="s">
        <v>348</v>
      </c>
      <c r="F41" s="47"/>
      <c r="G41" s="47"/>
      <c r="H41" s="47"/>
      <c r="I41" s="49"/>
      <c r="J41" s="81">
        <v>0</v>
      </c>
      <c r="K41" s="46"/>
      <c r="L41" s="81">
        <v>0</v>
      </c>
      <c r="M41" s="46"/>
      <c r="N41" s="81">
        <v>0</v>
      </c>
      <c r="O41" s="46"/>
      <c r="P41" s="81">
        <v>0</v>
      </c>
      <c r="Q41" s="47"/>
      <c r="R41" s="46"/>
      <c r="S41" s="81">
        <v>0</v>
      </c>
      <c r="T41" s="46"/>
      <c r="U41" s="81">
        <v>0</v>
      </c>
      <c r="V41" s="46"/>
      <c r="W41" s="81">
        <v>0</v>
      </c>
      <c r="X41" s="47"/>
      <c r="Y41" s="47"/>
      <c r="Z41" s="47"/>
      <c r="AA41" s="46"/>
      <c r="AB41" s="3">
        <v>0</v>
      </c>
      <c r="AC41" s="50">
        <v>0</v>
      </c>
      <c r="AD41" s="47"/>
      <c r="AE41" s="46"/>
      <c r="AF41" s="4">
        <v>0</v>
      </c>
    </row>
    <row r="42" spans="5:37" x14ac:dyDescent="0.25">
      <c r="E42" s="48" t="s">
        <v>350</v>
      </c>
      <c r="F42" s="47"/>
      <c r="G42" s="47"/>
      <c r="H42" s="47"/>
      <c r="I42" s="49"/>
      <c r="J42" s="81">
        <v>0</v>
      </c>
      <c r="K42" s="46"/>
      <c r="L42" s="81">
        <v>0</v>
      </c>
      <c r="M42" s="46"/>
      <c r="N42" s="81">
        <v>0</v>
      </c>
      <c r="O42" s="46"/>
      <c r="P42" s="81">
        <v>0</v>
      </c>
      <c r="Q42" s="47"/>
      <c r="R42" s="46"/>
      <c r="S42" s="81">
        <v>0</v>
      </c>
      <c r="T42" s="46"/>
      <c r="U42" s="81">
        <v>0</v>
      </c>
      <c r="V42" s="46"/>
      <c r="W42" s="81">
        <v>0</v>
      </c>
      <c r="X42" s="47"/>
      <c r="Y42" s="47"/>
      <c r="Z42" s="47"/>
      <c r="AA42" s="46"/>
      <c r="AB42" s="3">
        <v>0</v>
      </c>
      <c r="AC42" s="50">
        <v>0</v>
      </c>
      <c r="AD42" s="47"/>
      <c r="AE42" s="46"/>
      <c r="AF42" s="4">
        <v>0</v>
      </c>
    </row>
    <row r="43" spans="5:37" ht="20.100000000000001" customHeight="1" x14ac:dyDescent="0.25">
      <c r="E43" s="48" t="s">
        <v>352</v>
      </c>
      <c r="F43" s="47"/>
      <c r="G43" s="47"/>
      <c r="H43" s="47"/>
      <c r="I43" s="49"/>
      <c r="J43" s="81">
        <v>76</v>
      </c>
      <c r="K43" s="46"/>
      <c r="L43" s="81">
        <v>76</v>
      </c>
      <c r="M43" s="46"/>
      <c r="N43" s="81">
        <v>76</v>
      </c>
      <c r="O43" s="46"/>
      <c r="P43" s="81">
        <v>76</v>
      </c>
      <c r="Q43" s="47"/>
      <c r="R43" s="46"/>
      <c r="S43" s="81">
        <v>76</v>
      </c>
      <c r="T43" s="46"/>
      <c r="U43" s="81">
        <v>76</v>
      </c>
      <c r="V43" s="46"/>
      <c r="W43" s="81">
        <v>76</v>
      </c>
      <c r="X43" s="47"/>
      <c r="Y43" s="47"/>
      <c r="Z43" s="47"/>
      <c r="AA43" s="46"/>
      <c r="AB43" s="3">
        <v>76</v>
      </c>
      <c r="AC43" s="50">
        <v>76</v>
      </c>
      <c r="AD43" s="47"/>
      <c r="AE43" s="46"/>
      <c r="AF43" s="4">
        <v>76</v>
      </c>
    </row>
    <row r="44" spans="5:37" ht="20.100000000000001" customHeight="1" x14ac:dyDescent="0.25">
      <c r="E44" s="48" t="s">
        <v>310</v>
      </c>
      <c r="F44" s="47"/>
      <c r="G44" s="47"/>
      <c r="H44" s="47"/>
      <c r="I44" s="49"/>
      <c r="J44" s="81">
        <v>38</v>
      </c>
      <c r="K44" s="46"/>
      <c r="L44" s="81">
        <v>38</v>
      </c>
      <c r="M44" s="46"/>
      <c r="N44" s="81">
        <v>38</v>
      </c>
      <c r="O44" s="46"/>
      <c r="P44" s="81">
        <v>38</v>
      </c>
      <c r="Q44" s="47"/>
      <c r="R44" s="46"/>
      <c r="S44" s="81">
        <v>38</v>
      </c>
      <c r="T44" s="46"/>
      <c r="U44" s="81">
        <v>38</v>
      </c>
      <c r="V44" s="46"/>
      <c r="W44" s="81">
        <v>38</v>
      </c>
      <c r="X44" s="47"/>
      <c r="Y44" s="47"/>
      <c r="Z44" s="47"/>
      <c r="AA44" s="46"/>
      <c r="AB44" s="3">
        <v>38</v>
      </c>
      <c r="AC44" s="50">
        <v>38</v>
      </c>
      <c r="AD44" s="47"/>
      <c r="AE44" s="46"/>
      <c r="AF44" s="4">
        <v>38</v>
      </c>
      <c r="AK44" s="22"/>
    </row>
    <row r="45" spans="5:37" x14ac:dyDescent="0.25">
      <c r="E45" s="48" t="s">
        <v>355</v>
      </c>
      <c r="F45" s="47"/>
      <c r="G45" s="47"/>
      <c r="H45" s="47"/>
      <c r="I45" s="49"/>
      <c r="J45" s="80"/>
      <c r="K45" s="46"/>
      <c r="L45" s="80"/>
      <c r="M45" s="46"/>
      <c r="N45" s="80"/>
      <c r="O45" s="46"/>
      <c r="P45" s="80"/>
      <c r="Q45" s="47"/>
      <c r="R45" s="46"/>
      <c r="S45" s="80"/>
      <c r="T45" s="46"/>
      <c r="U45" s="80"/>
      <c r="V45" s="46"/>
      <c r="W45" s="80"/>
      <c r="X45" s="47"/>
      <c r="Y45" s="47"/>
      <c r="Z45" s="47"/>
      <c r="AA45" s="46"/>
      <c r="AB45" s="5"/>
      <c r="AC45" s="45"/>
      <c r="AD45" s="47"/>
      <c r="AE45" s="46"/>
      <c r="AF45" s="6"/>
    </row>
    <row r="46" spans="5:37" x14ac:dyDescent="0.25">
      <c r="E46" s="48" t="s">
        <v>357</v>
      </c>
      <c r="F46" s="47"/>
      <c r="G46" s="47"/>
      <c r="H46" s="47"/>
      <c r="I46" s="49"/>
      <c r="J46" s="80"/>
      <c r="K46" s="46"/>
      <c r="L46" s="80"/>
      <c r="M46" s="46"/>
      <c r="N46" s="80"/>
      <c r="O46" s="46"/>
      <c r="P46" s="80"/>
      <c r="Q46" s="47"/>
      <c r="R46" s="46"/>
      <c r="S46" s="80"/>
      <c r="T46" s="46"/>
      <c r="U46" s="80"/>
      <c r="V46" s="46"/>
      <c r="W46" s="80"/>
      <c r="X46" s="47"/>
      <c r="Y46" s="47"/>
      <c r="Z46" s="47"/>
      <c r="AA46" s="46"/>
      <c r="AB46" s="5"/>
      <c r="AC46" s="45"/>
      <c r="AD46" s="47"/>
      <c r="AE46" s="46"/>
      <c r="AF46" s="6"/>
    </row>
    <row r="47" spans="5:37" ht="18" x14ac:dyDescent="0.25">
      <c r="E47" s="48" t="s">
        <v>359</v>
      </c>
      <c r="F47" s="47"/>
      <c r="G47" s="47"/>
      <c r="H47" s="47"/>
      <c r="I47" s="49"/>
      <c r="J47" s="80" t="s">
        <v>675</v>
      </c>
      <c r="K47" s="46"/>
      <c r="L47" s="80" t="s">
        <v>675</v>
      </c>
      <c r="M47" s="46"/>
      <c r="N47" s="80" t="s">
        <v>675</v>
      </c>
      <c r="O47" s="46"/>
      <c r="P47" s="80" t="s">
        <v>675</v>
      </c>
      <c r="Q47" s="47"/>
      <c r="R47" s="46"/>
      <c r="S47" s="80" t="s">
        <v>675</v>
      </c>
      <c r="T47" s="46"/>
      <c r="U47" s="80" t="s">
        <v>675</v>
      </c>
      <c r="V47" s="46"/>
      <c r="W47" s="80" t="s">
        <v>675</v>
      </c>
      <c r="X47" s="47"/>
      <c r="Y47" s="47"/>
      <c r="Z47" s="47"/>
      <c r="AA47" s="46"/>
      <c r="AB47" s="5" t="s">
        <v>675</v>
      </c>
      <c r="AC47" s="45" t="s">
        <v>675</v>
      </c>
      <c r="AD47" s="47"/>
      <c r="AE47" s="46"/>
      <c r="AF47" s="6" t="s">
        <v>675</v>
      </c>
    </row>
    <row r="48" spans="5:37" x14ac:dyDescent="0.25">
      <c r="E48" s="41" t="s">
        <v>361</v>
      </c>
      <c r="F48" s="42"/>
      <c r="G48" s="42"/>
      <c r="H48" s="42"/>
      <c r="I48" s="43"/>
      <c r="J48" s="78" t="s">
        <v>666</v>
      </c>
      <c r="K48" s="37"/>
      <c r="L48" s="78" t="s">
        <v>666</v>
      </c>
      <c r="M48" s="37"/>
      <c r="N48" s="78" t="s">
        <v>666</v>
      </c>
      <c r="O48" s="37"/>
      <c r="P48" s="78" t="s">
        <v>666</v>
      </c>
      <c r="Q48" s="44"/>
      <c r="R48" s="37"/>
      <c r="S48" s="78" t="s">
        <v>666</v>
      </c>
      <c r="T48" s="37"/>
      <c r="U48" s="79" t="s">
        <v>666</v>
      </c>
      <c r="V48" s="39"/>
      <c r="W48" s="79" t="s">
        <v>666</v>
      </c>
      <c r="X48" s="40"/>
      <c r="Y48" s="40"/>
      <c r="Z48" s="40"/>
      <c r="AA48" s="39"/>
      <c r="AB48" s="12" t="s">
        <v>666</v>
      </c>
      <c r="AC48" s="38" t="s">
        <v>666</v>
      </c>
      <c r="AD48" s="40"/>
      <c r="AE48" s="39"/>
      <c r="AF48" s="13" t="s">
        <v>666</v>
      </c>
    </row>
    <row r="49" spans="5:5" ht="0" hidden="1" customHeight="1" x14ac:dyDescent="0.25"/>
    <row r="50" spans="5:5" ht="15.95" customHeight="1" x14ac:dyDescent="0.25">
      <c r="E50" s="16" t="s">
        <v>667</v>
      </c>
    </row>
    <row r="51" spans="5:5" ht="2.4500000000000002" customHeight="1" x14ac:dyDescent="0.25"/>
    <row r="52" spans="5:5" ht="0.6" customHeight="1" x14ac:dyDescent="0.25"/>
    <row r="53" spans="5:5" ht="0" hidden="1" customHeight="1" x14ac:dyDescent="0.25"/>
  </sheetData>
  <sheetProtection algorithmName="SHA-512" hashValue="bMdo3ZrPAd9ih6Z0Yl9OkKjDs4ZTkYJpUd15861DnSz/bzx8JeF/Bon7JqLNIHzsvSqc85NylcDOrI8JwvE1Ig==" saltValue="vuE+oRtnKVLyyOaqcWjFcA==" spinCount="100000" sheet="1" objects="1" scenarios="1"/>
  <mergeCells count="234">
    <mergeCell ref="U44:V44"/>
    <mergeCell ref="W44:AA44"/>
    <mergeCell ref="AC44:AE44"/>
    <mergeCell ref="U43:V43"/>
    <mergeCell ref="W43:AA43"/>
    <mergeCell ref="AC43:AE43"/>
    <mergeCell ref="E43:I43"/>
    <mergeCell ref="J43:K43"/>
    <mergeCell ref="L43:M43"/>
    <mergeCell ref="N43:O43"/>
    <mergeCell ref="P43:R43"/>
    <mergeCell ref="S43:T43"/>
    <mergeCell ref="C1:AJ1"/>
    <mergeCell ref="B3:F3"/>
    <mergeCell ref="I3:S5"/>
    <mergeCell ref="V3:W4"/>
    <mergeCell ref="Y3:AI5"/>
    <mergeCell ref="D16:L17"/>
    <mergeCell ref="O16:Y16"/>
    <mergeCell ref="R19:AD20"/>
    <mergeCell ref="D20:L21"/>
    <mergeCell ref="O20:P21"/>
    <mergeCell ref="B7:F9"/>
    <mergeCell ref="I7:AH7"/>
    <mergeCell ref="I9:AH10"/>
    <mergeCell ref="I12:AH12"/>
    <mergeCell ref="A14:E14"/>
    <mergeCell ref="I14:AH14"/>
    <mergeCell ref="E24:I25"/>
    <mergeCell ref="J24:T24"/>
    <mergeCell ref="U24:AF24"/>
    <mergeCell ref="J25:K25"/>
    <mergeCell ref="L25:M25"/>
    <mergeCell ref="N25:O25"/>
    <mergeCell ref="P25:R25"/>
    <mergeCell ref="S25:T25"/>
    <mergeCell ref="U25:V25"/>
    <mergeCell ref="W25:AA25"/>
    <mergeCell ref="AC25:AE25"/>
    <mergeCell ref="S26:T26"/>
    <mergeCell ref="U26:V26"/>
    <mergeCell ref="W26:AA26"/>
    <mergeCell ref="AC26:AE26"/>
    <mergeCell ref="E27:I27"/>
    <mergeCell ref="J27:K27"/>
    <mergeCell ref="L27:M27"/>
    <mergeCell ref="N27:O27"/>
    <mergeCell ref="P27:R27"/>
    <mergeCell ref="S27:T27"/>
    <mergeCell ref="U27:V27"/>
    <mergeCell ref="W27:AA27"/>
    <mergeCell ref="AC27:AE27"/>
    <mergeCell ref="E26:I26"/>
    <mergeCell ref="J26:K26"/>
    <mergeCell ref="L26:M26"/>
    <mergeCell ref="N26:O26"/>
    <mergeCell ref="P26:R26"/>
    <mergeCell ref="S28:T28"/>
    <mergeCell ref="U28:V28"/>
    <mergeCell ref="W28:AA28"/>
    <mergeCell ref="AC28:AE28"/>
    <mergeCell ref="E29:I29"/>
    <mergeCell ref="J29:K29"/>
    <mergeCell ref="L29:M29"/>
    <mergeCell ref="N29:O29"/>
    <mergeCell ref="P29:R29"/>
    <mergeCell ref="S29:T29"/>
    <mergeCell ref="U29:V29"/>
    <mergeCell ref="W29:AA29"/>
    <mergeCell ref="AC29:AE29"/>
    <mergeCell ref="E28:I28"/>
    <mergeCell ref="J28:K28"/>
    <mergeCell ref="L28:M28"/>
    <mergeCell ref="N28:O28"/>
    <mergeCell ref="P28:R28"/>
    <mergeCell ref="S30:T30"/>
    <mergeCell ref="U30:V30"/>
    <mergeCell ref="W30:AA30"/>
    <mergeCell ref="AC30:AE30"/>
    <mergeCell ref="E31:I31"/>
    <mergeCell ref="J31:K31"/>
    <mergeCell ref="L31:M31"/>
    <mergeCell ref="N31:O31"/>
    <mergeCell ref="P31:R31"/>
    <mergeCell ref="S31:T31"/>
    <mergeCell ref="U31:V31"/>
    <mergeCell ref="W31:AA31"/>
    <mergeCell ref="AC31:AE31"/>
    <mergeCell ref="E30:I30"/>
    <mergeCell ref="J30:K30"/>
    <mergeCell ref="L30:M30"/>
    <mergeCell ref="N30:O30"/>
    <mergeCell ref="P30:R30"/>
    <mergeCell ref="S32:T32"/>
    <mergeCell ref="U32:V32"/>
    <mergeCell ref="W32:AA32"/>
    <mergeCell ref="AC32:AE32"/>
    <mergeCell ref="E33:I33"/>
    <mergeCell ref="J33:K33"/>
    <mergeCell ref="L33:M33"/>
    <mergeCell ref="N33:O33"/>
    <mergeCell ref="P33:R33"/>
    <mergeCell ref="S33:T33"/>
    <mergeCell ref="U33:V33"/>
    <mergeCell ref="W33:AA33"/>
    <mergeCell ref="AC33:AE33"/>
    <mergeCell ref="E32:I32"/>
    <mergeCell ref="J32:K32"/>
    <mergeCell ref="L32:M32"/>
    <mergeCell ref="N32:O32"/>
    <mergeCell ref="P32:R32"/>
    <mergeCell ref="S34:T34"/>
    <mergeCell ref="U34:V34"/>
    <mergeCell ref="W34:AA34"/>
    <mergeCell ref="AC34:AE34"/>
    <mergeCell ref="E35:I35"/>
    <mergeCell ref="J35:K35"/>
    <mergeCell ref="L35:M35"/>
    <mergeCell ref="N35:O35"/>
    <mergeCell ref="P35:R35"/>
    <mergeCell ref="S35:T35"/>
    <mergeCell ref="U35:V35"/>
    <mergeCell ref="W35:AA35"/>
    <mergeCell ref="AC35:AE35"/>
    <mergeCell ref="E34:I34"/>
    <mergeCell ref="J34:K34"/>
    <mergeCell ref="L34:M34"/>
    <mergeCell ref="N34:O34"/>
    <mergeCell ref="P34:R34"/>
    <mergeCell ref="S36:T36"/>
    <mergeCell ref="U36:V36"/>
    <mergeCell ref="W36:AA36"/>
    <mergeCell ref="AC36:AE36"/>
    <mergeCell ref="E37:I37"/>
    <mergeCell ref="J37:K37"/>
    <mergeCell ref="L37:M37"/>
    <mergeCell ref="N37:O37"/>
    <mergeCell ref="P37:R37"/>
    <mergeCell ref="S37:T37"/>
    <mergeCell ref="U37:V37"/>
    <mergeCell ref="W37:AA37"/>
    <mergeCell ref="AC37:AE37"/>
    <mergeCell ref="E36:I36"/>
    <mergeCell ref="J36:K36"/>
    <mergeCell ref="L36:M36"/>
    <mergeCell ref="N36:O36"/>
    <mergeCell ref="P36:R36"/>
    <mergeCell ref="S38:T38"/>
    <mergeCell ref="U38:V38"/>
    <mergeCell ref="W38:AA38"/>
    <mergeCell ref="AC38:AE38"/>
    <mergeCell ref="E39:I39"/>
    <mergeCell ref="J39:K39"/>
    <mergeCell ref="L39:M39"/>
    <mergeCell ref="N39:O39"/>
    <mergeCell ref="P39:R39"/>
    <mergeCell ref="S39:T39"/>
    <mergeCell ref="U39:V39"/>
    <mergeCell ref="W39:AA39"/>
    <mergeCell ref="AC39:AE39"/>
    <mergeCell ref="E38:I38"/>
    <mergeCell ref="J38:K38"/>
    <mergeCell ref="L38:M38"/>
    <mergeCell ref="N38:O38"/>
    <mergeCell ref="P38:R38"/>
    <mergeCell ref="S40:T40"/>
    <mergeCell ref="U40:V40"/>
    <mergeCell ref="W40:AA40"/>
    <mergeCell ref="AC40:AE40"/>
    <mergeCell ref="E41:I41"/>
    <mergeCell ref="J41:K41"/>
    <mergeCell ref="L41:M41"/>
    <mergeCell ref="N41:O41"/>
    <mergeCell ref="P41:R41"/>
    <mergeCell ref="S41:T41"/>
    <mergeCell ref="U41:V41"/>
    <mergeCell ref="W41:AA41"/>
    <mergeCell ref="AC41:AE41"/>
    <mergeCell ref="E40:I40"/>
    <mergeCell ref="J40:K40"/>
    <mergeCell ref="L40:M40"/>
    <mergeCell ref="N40:O40"/>
    <mergeCell ref="P40:R40"/>
    <mergeCell ref="S42:T42"/>
    <mergeCell ref="U42:V42"/>
    <mergeCell ref="W42:AA42"/>
    <mergeCell ref="AC42:AE42"/>
    <mergeCell ref="E45:I45"/>
    <mergeCell ref="J45:K45"/>
    <mergeCell ref="L45:M45"/>
    <mergeCell ref="N45:O45"/>
    <mergeCell ref="P45:R45"/>
    <mergeCell ref="S45:T45"/>
    <mergeCell ref="U45:V45"/>
    <mergeCell ref="W45:AA45"/>
    <mergeCell ref="AC45:AE45"/>
    <mergeCell ref="E42:I42"/>
    <mergeCell ref="J42:K42"/>
    <mergeCell ref="L42:M42"/>
    <mergeCell ref="N42:O42"/>
    <mergeCell ref="P42:R42"/>
    <mergeCell ref="E44:I44"/>
    <mergeCell ref="J44:K44"/>
    <mergeCell ref="L44:M44"/>
    <mergeCell ref="N44:O44"/>
    <mergeCell ref="P44:R44"/>
    <mergeCell ref="S44:T44"/>
    <mergeCell ref="S46:T46"/>
    <mergeCell ref="U46:V46"/>
    <mergeCell ref="W46:AA46"/>
    <mergeCell ref="AC46:AE46"/>
    <mergeCell ref="E47:I47"/>
    <mergeCell ref="J47:K47"/>
    <mergeCell ref="L47:M47"/>
    <mergeCell ref="N47:O47"/>
    <mergeCell ref="P47:R47"/>
    <mergeCell ref="S47:T47"/>
    <mergeCell ref="U47:V47"/>
    <mergeCell ref="W47:AA47"/>
    <mergeCell ref="AC47:AE47"/>
    <mergeCell ref="E46:I46"/>
    <mergeCell ref="J46:K46"/>
    <mergeCell ref="L46:M46"/>
    <mergeCell ref="N46:O46"/>
    <mergeCell ref="P46:R46"/>
    <mergeCell ref="S48:T48"/>
    <mergeCell ref="U48:V48"/>
    <mergeCell ref="W48:AA48"/>
    <mergeCell ref="AC48:AE48"/>
    <mergeCell ref="E48:I48"/>
    <mergeCell ref="J48:K48"/>
    <mergeCell ref="L48:M48"/>
    <mergeCell ref="N48:O48"/>
    <mergeCell ref="P48:R48"/>
  </mergeCells>
  <hyperlinks>
    <hyperlink ref="E50" location="INDEX!A1" display="Return to Index" xr:uid="{6CC3C4BC-E388-4CD1-B145-7B055223A131}"/>
  </hyperlinks>
  <pageMargins left="0.74803149606299202" right="0" top="0.82677165354330695" bottom="0.84531102362204702" header="0.82677165354330695" footer="0.66929133858267698"/>
  <pageSetup paperSize="9" orientation="portrait" horizontalDpi="300" verticalDpi="300"/>
  <headerFooter alignWithMargins="0">
    <oddFooter>&amp;R&amp;"Arial,Regular"&amp;8 GLEL - Glenella 11kV (66/11kV)</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rder0 xmlns="1d0d512a-772a-481f-bc9f-6fc92b8dc6e5" xsi:nil="true"/>
    <SharedWithUsers xmlns="7af75335-faac-4e4d-86b6-d8dc72e73f3f">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1F24813CD5FF040A40E0DF8A4D93913" ma:contentTypeVersion="6" ma:contentTypeDescription="Create a new document." ma:contentTypeScope="" ma:versionID="7506d3c442ec3fba7bca2c817bb7f6b8">
  <xsd:schema xmlns:xsd="http://www.w3.org/2001/XMLSchema" xmlns:xs="http://www.w3.org/2001/XMLSchema" xmlns:p="http://schemas.microsoft.com/office/2006/metadata/properties" xmlns:ns2="1d0d512a-772a-481f-bc9f-6fc92b8dc6e5" xmlns:ns3="7af75335-faac-4e4d-86b6-d8dc72e73f3f" targetNamespace="http://schemas.microsoft.com/office/2006/metadata/properties" ma:root="true" ma:fieldsID="df7abd0d18d4e51546de4c960014ee33" ns2:_="" ns3:_="">
    <xsd:import namespace="1d0d512a-772a-481f-bc9f-6fc92b8dc6e5"/>
    <xsd:import namespace="7af75335-faac-4e4d-86b6-d8dc72e73f3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Order0"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0d512a-772a-481f-bc9f-6fc92b8dc6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Order0" ma:index="11" nillable="true" ma:displayName="Order" ma:format="Dropdown" ma:internalName="Order0"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7af75335-faac-4e4d-86b6-d8dc72e73f3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838F0F-64D3-4C0A-B3B5-51F6B7BD662F}">
  <ds:schemaRefs>
    <ds:schemaRef ds:uri="http://schemas.microsoft.com/office/2006/metadata/properties"/>
    <ds:schemaRef ds:uri="http://schemas.microsoft.com/office/infopath/2007/PartnerControls"/>
    <ds:schemaRef ds:uri="1d0d512a-772a-481f-bc9f-6fc92b8dc6e5"/>
    <ds:schemaRef ds:uri="7af75335-faac-4e4d-86b6-d8dc72e73f3f"/>
  </ds:schemaRefs>
</ds:datastoreItem>
</file>

<file path=customXml/itemProps2.xml><?xml version="1.0" encoding="utf-8"?>
<ds:datastoreItem xmlns:ds="http://schemas.openxmlformats.org/officeDocument/2006/customXml" ds:itemID="{12833ACA-C0BC-4E6D-9C80-DF84BF4CCA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0d512a-772a-481f-bc9f-6fc92b8dc6e5"/>
    <ds:schemaRef ds:uri="7af75335-faac-4e4d-86b6-d8dc72e73f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9FF345-A972-4026-ABB4-EE3F927C54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307</vt:i4>
      </vt:variant>
      <vt:variant>
        <vt:lpstr>Named Ranges</vt:lpstr>
      </vt:variant>
      <vt:variant>
        <vt:i4>1</vt:i4>
      </vt:variant>
    </vt:vector>
  </HeadingPairs>
  <TitlesOfParts>
    <vt:vector size="308" baseType="lpstr">
      <vt:lpstr>Disclaimer</vt:lpstr>
      <vt:lpstr>Introduction &amp; Notes</vt:lpstr>
      <vt:lpstr>capacity</vt:lpstr>
      <vt:lpstr>firm_capacity</vt:lpstr>
      <vt:lpstr>INDEX</vt:lpstr>
      <vt:lpstr>AGWA</vt:lpstr>
      <vt:lpstr>AITK</vt:lpstr>
      <vt:lpstr>ALLO</vt:lpstr>
      <vt:lpstr>ALSH</vt:lpstr>
      <vt:lpstr>ALST</vt:lpstr>
      <vt:lpstr>ATHE</vt:lpstr>
      <vt:lpstr>AWOO</vt:lpstr>
      <vt:lpstr>AYRZ</vt:lpstr>
      <vt:lpstr>BALB</vt:lpstr>
      <vt:lpstr>BAMB</vt:lpstr>
      <vt:lpstr>BARC</vt:lpstr>
      <vt:lpstr>BARG</vt:lpstr>
      <vt:lpstr>BARR</vt:lpstr>
      <vt:lpstr>BEGA</vt:lpstr>
      <vt:lpstr>BERS</vt:lpstr>
      <vt:lpstr>BEWE</vt:lpstr>
      <vt:lpstr>BILO</vt:lpstr>
      <vt:lpstr>BING</vt:lpstr>
      <vt:lpstr>BLAC</vt:lpstr>
      <vt:lpstr>BLAK</vt:lpstr>
      <vt:lpstr>BLRI</vt:lpstr>
      <vt:lpstr>BLUE</vt:lpstr>
      <vt:lpstr>BODA</vt:lpstr>
      <vt:lpstr>BOHL</vt:lpstr>
      <vt:lpstr>BORE</vt:lpstr>
      <vt:lpstr>BOWE</vt:lpstr>
      <vt:lpstr>BROX</vt:lpstr>
      <vt:lpstr>BUCE</vt:lpstr>
      <vt:lpstr>BULL</vt:lpstr>
      <vt:lpstr>BUND</vt:lpstr>
      <vt:lpstr>CACI</vt:lpstr>
      <vt:lpstr>CAFE</vt:lpstr>
      <vt:lpstr>CALE</vt:lpstr>
      <vt:lpstr>CALL</vt:lpstr>
      <vt:lpstr>CANN</vt:lpstr>
      <vt:lpstr>CANO</vt:lpstr>
      <vt:lpstr>CARI</vt:lpstr>
      <vt:lpstr>CARM</vt:lpstr>
      <vt:lpstr>CAST</vt:lpstr>
      <vt:lpstr>CAWD</vt:lpstr>
      <vt:lpstr>CEPL</vt:lpstr>
      <vt:lpstr>CHAL</vt:lpstr>
      <vt:lpstr>CHAR</vt:lpstr>
      <vt:lpstr>CHIA</vt:lpstr>
      <vt:lpstr>CHIL</vt:lpstr>
      <vt:lpstr>CHIN</vt:lpstr>
      <vt:lpstr>CHTO</vt:lpstr>
      <vt:lpstr>CHTW</vt:lpstr>
      <vt:lpstr>CHUM</vt:lpstr>
      <vt:lpstr>CLBS</vt:lpstr>
      <vt:lpstr>CLER</vt:lpstr>
      <vt:lpstr>CLIF</vt:lpstr>
      <vt:lpstr>CLIN</vt:lpstr>
      <vt:lpstr>CLON</vt:lpstr>
      <vt:lpstr>CLSO</vt:lpstr>
      <vt:lpstr>COLU</vt:lpstr>
      <vt:lpstr>COME</vt:lpstr>
      <vt:lpstr>COOK</vt:lpstr>
      <vt:lpstr>COOM</vt:lpstr>
      <vt:lpstr>CPRE</vt:lpstr>
      <vt:lpstr>CRAI</vt:lpstr>
      <vt:lpstr>CRAN</vt:lpstr>
      <vt:lpstr>CRED</vt:lpstr>
      <vt:lpstr>CRNE</vt:lpstr>
      <vt:lpstr>CROY</vt:lpstr>
      <vt:lpstr>CUNN</vt:lpstr>
      <vt:lpstr>DACE</vt:lpstr>
      <vt:lpstr>DAGL</vt:lpstr>
      <vt:lpstr>DEGI</vt:lpstr>
      <vt:lpstr>DIMB</vt:lpstr>
      <vt:lpstr>DISR</vt:lpstr>
      <vt:lpstr>Duchr2</vt:lpstr>
      <vt:lpstr>DURO</vt:lpstr>
      <vt:lpstr>DYSA</vt:lpstr>
      <vt:lpstr>EAAY</vt:lpstr>
      <vt:lpstr>EABU</vt:lpstr>
      <vt:lpstr>EATO</vt:lpstr>
      <vt:lpstr>EIDS</vt:lpstr>
      <vt:lpstr>ELRO</vt:lpstr>
      <vt:lpstr>EMER</vt:lpstr>
      <vt:lpstr>ETON</vt:lpstr>
      <vt:lpstr>EUDA</vt:lpstr>
      <vt:lpstr>EVEL</vt:lpstr>
      <vt:lpstr>FARL</vt:lpstr>
      <vt:lpstr>FARN</vt:lpstr>
      <vt:lpstr>FREN</vt:lpstr>
      <vt:lpstr>GARB</vt:lpstr>
      <vt:lpstr>GAYN</vt:lpstr>
      <vt:lpstr>GEOR</vt:lpstr>
      <vt:lpstr>GEOR1</vt:lpstr>
      <vt:lpstr>GIRU</vt:lpstr>
      <vt:lpstr>GIVE</vt:lpstr>
      <vt:lpstr>GLEE</vt:lpstr>
      <vt:lpstr>GLEL</vt:lpstr>
      <vt:lpstr>GLEL33</vt:lpstr>
      <vt:lpstr>GLEN</vt:lpstr>
      <vt:lpstr>GLFS</vt:lpstr>
      <vt:lpstr>GLNO</vt:lpstr>
      <vt:lpstr>GLSO</vt:lpstr>
      <vt:lpstr>GOOB</vt:lpstr>
      <vt:lpstr>GOOT</vt:lpstr>
      <vt:lpstr>Gracem</vt:lpstr>
      <vt:lpstr>GRCR</vt:lpstr>
      <vt:lpstr>GREN</vt:lpstr>
      <vt:lpstr>GUML</vt:lpstr>
      <vt:lpstr>GUTH</vt:lpstr>
      <vt:lpstr>HAPU</vt:lpstr>
      <vt:lpstr>HELE</vt:lpstr>
      <vt:lpstr>HEPA</vt:lpstr>
      <vt:lpstr>HIGH</vt:lpstr>
      <vt:lpstr>HOHI</vt:lpstr>
      <vt:lpstr>HOWA</vt:lpstr>
      <vt:lpstr>HUGH</vt:lpstr>
      <vt:lpstr>ILBI</vt:lpstr>
      <vt:lpstr>INGH</vt:lpstr>
      <vt:lpstr>ISIS</vt:lpstr>
      <vt:lpstr>JAND</vt:lpstr>
      <vt:lpstr>JARV</vt:lpstr>
      <vt:lpstr>JCRK</vt:lpstr>
      <vt:lpstr>JUCR</vt:lpstr>
      <vt:lpstr>JUPO</vt:lpstr>
      <vt:lpstr>KAIM</vt:lpstr>
      <vt:lpstr>KALA</vt:lpstr>
      <vt:lpstr>KECE</vt:lpstr>
      <vt:lpstr>KESP</vt:lpstr>
      <vt:lpstr>KIDS</vt:lpstr>
      <vt:lpstr>KILK</vt:lpstr>
      <vt:lpstr>KILL</vt:lpstr>
      <vt:lpstr>KING</vt:lpstr>
      <vt:lpstr>KIRK</vt:lpstr>
      <vt:lpstr>KITO</vt:lpstr>
      <vt:lpstr>KOCR</vt:lpstr>
      <vt:lpstr>KOUM</vt:lpstr>
      <vt:lpstr>LACR</vt:lpstr>
      <vt:lpstr>LAKE</vt:lpstr>
      <vt:lpstr>LANN</vt:lpstr>
      <vt:lpstr>LAQU</vt:lpstr>
      <vt:lpstr>LARO</vt:lpstr>
      <vt:lpstr>LITT</vt:lpstr>
      <vt:lpstr>LOCR</vt:lpstr>
      <vt:lpstr>LONG</vt:lpstr>
      <vt:lpstr>LUCI</vt:lpstr>
      <vt:lpstr>LYLA</vt:lpstr>
      <vt:lpstr>MACI</vt:lpstr>
      <vt:lpstr>MACN</vt:lpstr>
      <vt:lpstr>MACT</vt:lpstr>
      <vt:lpstr>MAFU</vt:lpstr>
      <vt:lpstr>MAKA</vt:lpstr>
      <vt:lpstr>MALC</vt:lpstr>
      <vt:lpstr>MARE</vt:lpstr>
      <vt:lpstr>MARY</vt:lpstr>
      <vt:lpstr>MASO</vt:lpstr>
      <vt:lpstr>MCCR</vt:lpstr>
      <vt:lpstr>MEAD</vt:lpstr>
      <vt:lpstr>MEAN</vt:lpstr>
      <vt:lpstr>MERI</vt:lpstr>
      <vt:lpstr>MERN</vt:lpstr>
      <vt:lpstr>MICO</vt:lpstr>
      <vt:lpstr>MIDD</vt:lpstr>
      <vt:lpstr>MILC</vt:lpstr>
      <vt:lpstr>MILE</vt:lpstr>
      <vt:lpstr>MILL</vt:lpstr>
      <vt:lpstr>MILM</vt:lpstr>
      <vt:lpstr>MING</vt:lpstr>
      <vt:lpstr>MIRA</vt:lpstr>
      <vt:lpstr>MITC</vt:lpstr>
      <vt:lpstr>MIVA</vt:lpstr>
      <vt:lpstr>MOBA</vt:lpstr>
      <vt:lpstr>MODA</vt:lpstr>
      <vt:lpstr>MOFO</vt:lpstr>
      <vt:lpstr>MOGA</vt:lpstr>
      <vt:lpstr>MOLP</vt:lpstr>
      <vt:lpstr>MOMO</vt:lpstr>
      <vt:lpstr>MOMR</vt:lpstr>
      <vt:lpstr>MOMW</vt:lpstr>
      <vt:lpstr>MONT</vt:lpstr>
      <vt:lpstr>MOOR</vt:lpstr>
      <vt:lpstr>MOPA</vt:lpstr>
      <vt:lpstr>MORO</vt:lpstr>
      <vt:lpstr>MOSI</vt:lpstr>
      <vt:lpstr>MOSS</vt:lpstr>
      <vt:lpstr>MOUR</vt:lpstr>
      <vt:lpstr>MURG</vt:lpstr>
      <vt:lpstr>MUTA</vt:lpstr>
      <vt:lpstr>MUTO</vt:lpstr>
      <vt:lpstr>NANA</vt:lpstr>
      <vt:lpstr>NAND</vt:lpstr>
      <vt:lpstr>NEBO</vt:lpstr>
      <vt:lpstr>NESM</vt:lpstr>
      <vt:lpstr>NOCL</vt:lpstr>
      <vt:lpstr>NOMA</vt:lpstr>
      <vt:lpstr>NORM</vt:lpstr>
      <vt:lpstr>NORW</vt:lpstr>
      <vt:lpstr>NOST</vt:lpstr>
      <vt:lpstr>OAKE</vt:lpstr>
      <vt:lpstr>OONN</vt:lpstr>
      <vt:lpstr>OWAN</vt:lpstr>
      <vt:lpstr>PAMP</vt:lpstr>
      <vt:lpstr>PAND</vt:lpstr>
      <vt:lpstr>PARK</vt:lpstr>
      <vt:lpstr>PEAR</vt:lpstr>
      <vt:lpstr>PERA</vt:lpstr>
      <vt:lpstr>PIAL</vt:lpstr>
      <vt:lpstr>PISO</vt:lpstr>
      <vt:lpstr>PINN</vt:lpstr>
      <vt:lpstr>PIRR</vt:lpstr>
      <vt:lpstr>PLAN</vt:lpstr>
      <vt:lpstr>PLEY</vt:lpstr>
      <vt:lpstr>POVE</vt:lpstr>
      <vt:lpstr>POZI</vt:lpstr>
      <vt:lpstr>PRMI</vt:lpstr>
      <vt:lpstr>PROT</vt:lpstr>
      <vt:lpstr>PURR</vt:lpstr>
      <vt:lpstr>QUIL</vt:lpstr>
      <vt:lpstr>RAGL</vt:lpstr>
      <vt:lpstr>RASM</vt:lpstr>
      <vt:lpstr>RAVE</vt:lpstr>
      <vt:lpstr>RAVN</vt:lpstr>
      <vt:lpstr>RICH</vt:lpstr>
      <vt:lpstr>ROEA</vt:lpstr>
      <vt:lpstr>ROGL</vt:lpstr>
      <vt:lpstr>ROLE</vt:lpstr>
      <vt:lpstr>ROLL</vt:lpstr>
      <vt:lpstr>ROMA</vt:lpstr>
      <vt:lpstr>ROPL</vt:lpstr>
      <vt:lpstr>ROSE</vt:lpstr>
      <vt:lpstr>ROSO</vt:lpstr>
      <vt:lpstr>ROST</vt:lpstr>
      <vt:lpstr>ROWE</vt:lpstr>
      <vt:lpstr>ROWO</vt:lpstr>
      <vt:lpstr>SAGE</vt:lpstr>
      <vt:lpstr>SAGT</vt:lpstr>
      <vt:lpstr>SARI</vt:lpstr>
      <vt:lpstr>SAUN</vt:lpstr>
      <vt:lpstr>SHUT</vt:lpstr>
      <vt:lpstr>SKIE</vt:lpstr>
      <vt:lpstr>SOBL</vt:lpstr>
      <vt:lpstr>SOBU</vt:lpstr>
      <vt:lpstr>SOKO</vt:lpstr>
      <vt:lpstr>SOMA</vt:lpstr>
      <vt:lpstr>SOTO</vt:lpstr>
      <vt:lpstr>STAM</vt:lpstr>
      <vt:lpstr>STAN</vt:lpstr>
      <vt:lpstr>STTO</vt:lpstr>
      <vt:lpstr>STUA</vt:lpstr>
      <vt:lpstr>T002</vt:lpstr>
      <vt:lpstr>T019</vt:lpstr>
      <vt:lpstr>T032</vt:lpstr>
      <vt:lpstr>T043</vt:lpstr>
      <vt:lpstr>T047</vt:lpstr>
      <vt:lpstr>T058</vt:lpstr>
      <vt:lpstr>T072</vt:lpstr>
      <vt:lpstr>T083</vt:lpstr>
      <vt:lpstr>T095</vt:lpstr>
      <vt:lpstr>T116</vt:lpstr>
      <vt:lpstr>T130</vt:lpstr>
      <vt:lpstr>T156</vt:lpstr>
      <vt:lpstr>T159</vt:lpstr>
      <vt:lpstr>T163</vt:lpstr>
      <vt:lpstr>T166</vt:lpstr>
      <vt:lpstr>T176</vt:lpstr>
      <vt:lpstr>T188</vt:lpstr>
      <vt:lpstr>T189</vt:lpstr>
      <vt:lpstr>T198</vt:lpstr>
      <vt:lpstr>TANB</vt:lpstr>
      <vt:lpstr>TARA</vt:lpstr>
      <vt:lpstr>THEO</vt:lpstr>
      <vt:lpstr>TIER</vt:lpstr>
      <vt:lpstr>TOPO</vt:lpstr>
      <vt:lpstr>TORQ</vt:lpstr>
      <vt:lpstr>TORR</vt:lpstr>
      <vt:lpstr>TUAN</vt:lpstr>
      <vt:lpstr>TWCE</vt:lpstr>
      <vt:lpstr>VERM</vt:lpstr>
      <vt:lpstr>WAEA</vt:lpstr>
      <vt:lpstr>WAGG</vt:lpstr>
      <vt:lpstr>WALL</vt:lpstr>
      <vt:lpstr>WAND</vt:lpstr>
      <vt:lpstr>WEBU</vt:lpstr>
      <vt:lpstr>WEDA</vt:lpstr>
      <vt:lpstr>WEMA</vt:lpstr>
      <vt:lpstr>WETO</vt:lpstr>
      <vt:lpstr>WEWA</vt:lpstr>
      <vt:lpstr>WINT</vt:lpstr>
      <vt:lpstr>WIRR</vt:lpstr>
      <vt:lpstr>WOOD</vt:lpstr>
      <vt:lpstr>WOOG</vt:lpstr>
      <vt:lpstr>WOOL</vt:lpstr>
      <vt:lpstr>WOSO</vt:lpstr>
      <vt:lpstr>WOWA</vt:lpstr>
      <vt:lpstr>YARA</vt:lpstr>
      <vt:lpstr>YARR</vt:lpstr>
      <vt:lpstr>YASO</vt:lpstr>
      <vt:lpstr>YEPP</vt:lpstr>
      <vt:lpstr>Z1313</vt:lpstr>
      <vt:lpstr>Z1314</vt:lpstr>
      <vt:lpstr>Z1326</vt:lpstr>
      <vt:lpstr>Z1327</vt:lpstr>
      <vt:lpstr>Z1350</vt:lpstr>
      <vt:lpstr>Z300</vt:lpstr>
      <vt:lpstr>Z454</vt:lpstr>
      <vt:lpstr>Z1553</vt:lpstr>
      <vt:lpstr>sub_code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2023-07-20T04:41:50Z</dcterms:created>
  <dcterms:modified xsi:type="dcterms:W3CDTF">2023-12-08T04:01:47Z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0x01010021F24813CD5FF040A40E0DF8A4D93913</vt:lpwstr>
  </property>
  <property fmtid="{D5CDD505-2E9C-101B-9397-08002B2CF9AE}" pid="3" name="MediaServiceImageTags">
    <vt:lpwstr/>
  </property>
  <property fmtid="{D5CDD505-2E9C-101B-9397-08002B2CF9AE}" pid="4" name="Order">
    <vt:r8>410800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